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Volumes/Angela Aktuelle Daten/0_AKTUELL/1_Projekte aktuell/Verein Soja aus Österreich/07_ÖA PR/02_Presse-Offensive/2021_05_Flächenzahlen und Bauern/"/>
    </mc:Choice>
  </mc:AlternateContent>
  <xr:revisionPtr revIDLastSave="0" documentId="13_ncr:1_{6CE387BE-BA24-5946-AEE2-21CB42B2DFB6}" xr6:coauthVersionLast="47" xr6:coauthVersionMax="47" xr10:uidLastSave="{00000000-0000-0000-0000-000000000000}"/>
  <bookViews>
    <workbookView xWindow="-50360" yWindow="-220" windowWidth="42800" windowHeight="26220" tabRatio="500" xr2:uid="{00000000-000D-0000-FFFF-FFFF00000000}"/>
  </bookViews>
  <sheets>
    <sheet name="Sojabauern_2020-2021" sheetId="8" r:id="rId1"/>
    <sheet name="Sojaflächen_2020-2021" sheetId="1" r:id="rId2"/>
    <sheet name="Entwicklung_Soja_2010-2021" sheetId="3" r:id="rId3"/>
    <sheet name="Flächenvergleiche_2021" sheetId="4" r:id="rId4"/>
    <sheet name="Flächen_Alternativkulturen_2021" sheetId="5" r:id="rId5"/>
    <sheet name="Proteinertrag_im_Vergleich" sheetId="6" r:id="rId6"/>
  </sheets>
  <definedNames>
    <definedName name="_xlchart.v1.2" hidden="1">Flächenvergleiche_2021!$B$4:$B$12</definedName>
    <definedName name="_xlchart.v1.3" hidden="1">Flächenvergleiche_2021!$C$4:$C$12</definedName>
    <definedName name="_xlchart.v2.0" hidden="1">Flächenvergleiche_2021!$B$4:$B$12</definedName>
    <definedName name="_xlchart.v2.1" hidden="1">Flächenvergleiche_2021!$C$4:$C$12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8" l="1"/>
  <c r="R6" i="8"/>
  <c r="R7" i="8"/>
  <c r="R8" i="8"/>
  <c r="R9" i="8"/>
  <c r="R10" i="8"/>
  <c r="R11" i="8"/>
  <c r="R12" i="8"/>
  <c r="R4" i="8"/>
  <c r="S5" i="8"/>
  <c r="S6" i="8"/>
  <c r="S7" i="8"/>
  <c r="S8" i="8"/>
  <c r="S9" i="8"/>
  <c r="S4" i="8"/>
  <c r="R5" i="1"/>
  <c r="R6" i="1"/>
  <c r="R7" i="1"/>
  <c r="R8" i="1"/>
  <c r="R9" i="1"/>
  <c r="R10" i="1"/>
  <c r="R11" i="1"/>
  <c r="R12" i="1"/>
  <c r="R4" i="1"/>
  <c r="S5" i="1"/>
  <c r="S6" i="1"/>
  <c r="S7" i="1"/>
  <c r="S8" i="1"/>
  <c r="S9" i="1"/>
  <c r="S4" i="1"/>
  <c r="F5" i="8"/>
  <c r="F6" i="8"/>
  <c r="F7" i="8"/>
  <c r="F8" i="8"/>
  <c r="F9" i="8"/>
  <c r="F10" i="8"/>
  <c r="F11" i="8"/>
  <c r="F12" i="8"/>
  <c r="F4" i="8"/>
  <c r="F5" i="1"/>
  <c r="F6" i="1"/>
  <c r="F7" i="1"/>
  <c r="F8" i="1"/>
  <c r="F9" i="1"/>
  <c r="F10" i="1"/>
  <c r="F11" i="1"/>
  <c r="F12" i="1"/>
  <c r="F4" i="1"/>
  <c r="T5" i="1"/>
  <c r="T6" i="1"/>
  <c r="T7" i="1"/>
  <c r="T8" i="1"/>
  <c r="T9" i="1"/>
  <c r="T10" i="1"/>
  <c r="T11" i="1"/>
  <c r="T4" i="1"/>
  <c r="T5" i="8"/>
  <c r="T6" i="8"/>
  <c r="T7" i="8"/>
  <c r="T8" i="8"/>
  <c r="T9" i="8"/>
  <c r="T10" i="8"/>
  <c r="T11" i="8"/>
  <c r="T12" i="8"/>
  <c r="T4" i="8"/>
  <c r="G5" i="1"/>
  <c r="G6" i="1"/>
  <c r="G7" i="1"/>
  <c r="G8" i="1"/>
  <c r="G9" i="1"/>
  <c r="G10" i="1"/>
  <c r="G11" i="1"/>
  <c r="G4" i="1"/>
  <c r="N13" i="1"/>
  <c r="P12" i="1" s="1"/>
  <c r="H5" i="1"/>
  <c r="H6" i="1"/>
  <c r="H7" i="1"/>
  <c r="H8" i="1"/>
  <c r="H9" i="1"/>
  <c r="H10" i="1"/>
  <c r="H11" i="1"/>
  <c r="H12" i="1"/>
  <c r="H4" i="1"/>
  <c r="B13" i="1"/>
  <c r="D5" i="1" s="1"/>
  <c r="H7" i="8"/>
  <c r="H8" i="8"/>
  <c r="H9" i="8"/>
  <c r="H12" i="8"/>
  <c r="H11" i="8"/>
  <c r="H10" i="8"/>
  <c r="H5" i="8"/>
  <c r="H6" i="8"/>
  <c r="H4" i="8"/>
  <c r="G5" i="8"/>
  <c r="G6" i="8"/>
  <c r="G7" i="8"/>
  <c r="G8" i="8"/>
  <c r="G9" i="8"/>
  <c r="G12" i="8"/>
  <c r="G11" i="8"/>
  <c r="G10" i="8"/>
  <c r="G4" i="8"/>
  <c r="U5" i="8"/>
  <c r="U6" i="8"/>
  <c r="U7" i="8"/>
  <c r="U8" i="8"/>
  <c r="U9" i="8"/>
  <c r="U12" i="8"/>
  <c r="U11" i="8"/>
  <c r="U10" i="8"/>
  <c r="U4" i="8"/>
  <c r="B13" i="8"/>
  <c r="D12" i="8" s="1"/>
  <c r="T13" i="1" l="1"/>
  <c r="D11" i="8"/>
  <c r="D10" i="8"/>
  <c r="D9" i="8"/>
  <c r="D8" i="8"/>
  <c r="D7" i="8"/>
  <c r="D6" i="8"/>
  <c r="D4" i="8"/>
  <c r="D5" i="8"/>
  <c r="P11" i="1"/>
  <c r="P10" i="1"/>
  <c r="P9" i="1"/>
  <c r="P8" i="1"/>
  <c r="P7" i="1"/>
  <c r="D12" i="1"/>
  <c r="P6" i="1"/>
  <c r="P4" i="1"/>
  <c r="P5" i="1"/>
  <c r="D11" i="1"/>
  <c r="D10" i="1"/>
  <c r="D9" i="1"/>
  <c r="D8" i="1"/>
  <c r="D7" i="1"/>
  <c r="D6" i="1"/>
  <c r="D4" i="1"/>
  <c r="H13" i="1"/>
  <c r="J6" i="1" s="1"/>
  <c r="D13" i="8" l="1"/>
  <c r="P13" i="1"/>
  <c r="D13" i="1"/>
  <c r="J10" i="1"/>
  <c r="J11" i="1"/>
  <c r="J5" i="1"/>
  <c r="J7" i="1"/>
  <c r="J12" i="1"/>
  <c r="J8" i="1"/>
  <c r="J4" i="1"/>
  <c r="J9" i="1"/>
  <c r="J13" i="1" l="1"/>
  <c r="O13" i="8" l="1"/>
  <c r="N13" i="8"/>
  <c r="T13" i="8" s="1"/>
  <c r="C13" i="8"/>
  <c r="I10" i="8"/>
  <c r="I11" i="8"/>
  <c r="I12" i="8"/>
  <c r="I9" i="8"/>
  <c r="I8" i="8"/>
  <c r="I7" i="8"/>
  <c r="I6" i="8"/>
  <c r="I5" i="8"/>
  <c r="I4" i="8"/>
  <c r="R13" i="8" l="1"/>
  <c r="S13" i="8"/>
  <c r="M12" i="8"/>
  <c r="L12" i="8"/>
  <c r="L8" i="8"/>
  <c r="M8" i="8"/>
  <c r="L9" i="8"/>
  <c r="M9" i="8"/>
  <c r="M11" i="8"/>
  <c r="L11" i="8"/>
  <c r="L4" i="8"/>
  <c r="M4" i="8"/>
  <c r="L10" i="8"/>
  <c r="M10" i="8"/>
  <c r="L5" i="8"/>
  <c r="M5" i="8"/>
  <c r="L6" i="8"/>
  <c r="M6" i="8"/>
  <c r="L7" i="8"/>
  <c r="M7" i="8"/>
  <c r="G13" i="8"/>
  <c r="F13" i="8"/>
  <c r="P12" i="8"/>
  <c r="P5" i="8"/>
  <c r="P4" i="8"/>
  <c r="P6" i="8"/>
  <c r="P7" i="8"/>
  <c r="P11" i="8"/>
  <c r="P8" i="8"/>
  <c r="P9" i="8"/>
  <c r="P10" i="8"/>
  <c r="E5" i="8"/>
  <c r="U13" i="8"/>
  <c r="Q12" i="8"/>
  <c r="Q11" i="8"/>
  <c r="Q10" i="8"/>
  <c r="Q4" i="8"/>
  <c r="Q8" i="8"/>
  <c r="Q5" i="8"/>
  <c r="Q9" i="8"/>
  <c r="Q6" i="8"/>
  <c r="Q7" i="8"/>
  <c r="E10" i="8"/>
  <c r="E11" i="8"/>
  <c r="E12" i="8"/>
  <c r="E9" i="8"/>
  <c r="E8" i="8"/>
  <c r="E7" i="8"/>
  <c r="E6" i="8"/>
  <c r="E4" i="8"/>
  <c r="I13" i="8"/>
  <c r="H13" i="8"/>
  <c r="K5" i="8" l="1"/>
  <c r="L13" i="8"/>
  <c r="M13" i="8"/>
  <c r="P13" i="8"/>
  <c r="J12" i="8"/>
  <c r="J7" i="8"/>
  <c r="J6" i="8"/>
  <c r="J11" i="8"/>
  <c r="J4" i="8"/>
  <c r="J5" i="8"/>
  <c r="J10" i="8"/>
  <c r="J9" i="8"/>
  <c r="J8" i="8"/>
  <c r="Q13" i="8"/>
  <c r="K4" i="8"/>
  <c r="K9" i="8"/>
  <c r="K8" i="8"/>
  <c r="K7" i="8"/>
  <c r="K11" i="8"/>
  <c r="K6" i="8"/>
  <c r="K12" i="8"/>
  <c r="K10" i="8"/>
  <c r="E13" i="8"/>
  <c r="E15" i="3"/>
  <c r="C15" i="3"/>
  <c r="D14" i="3"/>
  <c r="E14" i="3" s="1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U5" i="1"/>
  <c r="U6" i="1"/>
  <c r="U7" i="1"/>
  <c r="U8" i="1"/>
  <c r="U9" i="1"/>
  <c r="U12" i="1"/>
  <c r="U11" i="1"/>
  <c r="U10" i="1"/>
  <c r="I5" i="1"/>
  <c r="I6" i="1"/>
  <c r="I7" i="1"/>
  <c r="I8" i="1"/>
  <c r="I9" i="1"/>
  <c r="I12" i="1"/>
  <c r="L12" i="1" s="1"/>
  <c r="I11" i="1"/>
  <c r="I10" i="1"/>
  <c r="I4" i="1"/>
  <c r="O13" i="1"/>
  <c r="C13" i="1"/>
  <c r="U4" i="1"/>
  <c r="S13" i="1" l="1"/>
  <c r="R13" i="1"/>
  <c r="M11" i="1"/>
  <c r="L11" i="1"/>
  <c r="L7" i="1"/>
  <c r="M7" i="1"/>
  <c r="L6" i="1"/>
  <c r="M6" i="1"/>
  <c r="M4" i="1"/>
  <c r="L4" i="1"/>
  <c r="L5" i="1"/>
  <c r="M5" i="1"/>
  <c r="L10" i="1"/>
  <c r="M10" i="1"/>
  <c r="L9" i="1"/>
  <c r="M9" i="1"/>
  <c r="L8" i="1"/>
  <c r="M8" i="1"/>
  <c r="G13" i="1"/>
  <c r="F13" i="1"/>
  <c r="J13" i="8"/>
  <c r="Q5" i="1"/>
  <c r="Q4" i="1"/>
  <c r="Q6" i="1"/>
  <c r="Q7" i="1"/>
  <c r="Q8" i="1"/>
  <c r="Q9" i="1"/>
  <c r="Q10" i="1"/>
  <c r="Q11" i="1"/>
  <c r="Q12" i="1"/>
  <c r="E5" i="1"/>
  <c r="E4" i="1"/>
  <c r="E12" i="1"/>
  <c r="E6" i="1"/>
  <c r="E7" i="1"/>
  <c r="E8" i="1"/>
  <c r="E9" i="1"/>
  <c r="E10" i="1"/>
  <c r="E11" i="1"/>
  <c r="K13" i="8"/>
  <c r="C14" i="3"/>
  <c r="I13" i="1"/>
  <c r="U13" i="1"/>
  <c r="K4" i="1" l="1"/>
  <c r="L13" i="1"/>
  <c r="M13" i="1"/>
  <c r="Q13" i="1"/>
  <c r="K12" i="1"/>
  <c r="K11" i="1"/>
  <c r="K9" i="1"/>
  <c r="K10" i="1"/>
  <c r="K6" i="1"/>
  <c r="K7" i="1"/>
  <c r="K5" i="1"/>
  <c r="K8" i="1"/>
  <c r="E13" i="1"/>
  <c r="K13" i="1" l="1"/>
</calcChain>
</file>

<file path=xl/sharedStrings.xml><?xml version="1.0" encoding="utf-8"?>
<sst xmlns="http://schemas.openxmlformats.org/spreadsheetml/2006/main" count="150" uniqueCount="69">
  <si>
    <t>Wien</t>
  </si>
  <si>
    <t>Niederösterreich</t>
  </si>
  <si>
    <t>Burgenland</t>
  </si>
  <si>
    <t>Oberösterreich</t>
  </si>
  <si>
    <t>Steiermark</t>
  </si>
  <si>
    <t>Kärnten</t>
  </si>
  <si>
    <t>Salzburg</t>
  </si>
  <si>
    <t>Bundesland</t>
  </si>
  <si>
    <t>Tirol</t>
  </si>
  <si>
    <t>Vorarlberg</t>
  </si>
  <si>
    <t>Quelle: AMA, Stand per 17.5.2021</t>
  </si>
  <si>
    <t>Weizen</t>
  </si>
  <si>
    <t>Gerste</t>
  </si>
  <si>
    <t>Roggen</t>
  </si>
  <si>
    <t>Anbaufläche in ha</t>
  </si>
  <si>
    <t>Erträge in t</t>
  </si>
  <si>
    <t>Jahr</t>
  </si>
  <si>
    <t>gesamt</t>
  </si>
  <si>
    <t>bio %</t>
  </si>
  <si>
    <t>https://www.ama.at/getattachment/48c60c2d-6563-4b5d-8ee8-dde6bb88a44b/Getreideanbauflaechen_in_Oesterreich_2021_inkl_Bioflaechen-1-Auswertung.pdf</t>
  </si>
  <si>
    <t>Gesamt</t>
  </si>
  <si>
    <t>Quelle: AMA, Stand 17.5.2021</t>
  </si>
  <si>
    <t>Rang</t>
  </si>
  <si>
    <t>Kultur</t>
  </si>
  <si>
    <t>Mais</t>
  </si>
  <si>
    <t>Triticale</t>
  </si>
  <si>
    <t>Grünbrache</t>
  </si>
  <si>
    <t>Raps</t>
  </si>
  <si>
    <t>Zuckerrübe</t>
  </si>
  <si>
    <t>Kürbis</t>
  </si>
  <si>
    <t>(Körnermais+CCM+Silomais+Saatmais)</t>
  </si>
  <si>
    <t>(Hartweizen+Weichweizen)</t>
  </si>
  <si>
    <t>(Wintergerste+Sommergerste)</t>
  </si>
  <si>
    <t>Sonnenblume</t>
  </si>
  <si>
    <t>Ackerbohne</t>
  </si>
  <si>
    <t>Körnererbse</t>
  </si>
  <si>
    <t>Sojabohne</t>
  </si>
  <si>
    <t>Quelle: Grüner Bericht und AMA, Berechnungen Saatbau Linz (Durchschnittserträge 2017 – 2019, Österreich)</t>
  </si>
  <si>
    <t>Ertrag
in kg/ha TS</t>
  </si>
  <si>
    <t>Protein
in %</t>
  </si>
  <si>
    <t>Protein-Ertrag
in kg/ha</t>
  </si>
  <si>
    <t xml:space="preserve"> %</t>
  </si>
  <si>
    <t>%</t>
  </si>
  <si>
    <t>Bio</t>
  </si>
  <si>
    <t>Anzahl bio</t>
  </si>
  <si>
    <t>Quelle: AMA, DI Patrick Herz, per E-Mail am 20.5.2021</t>
  </si>
  <si>
    <t>2021</t>
  </si>
  <si>
    <t>2020</t>
  </si>
  <si>
    <t>Konventionell</t>
  </si>
  <si>
    <t>ha</t>
  </si>
  <si>
    <t>Veränderung ggü. 2020</t>
  </si>
  <si>
    <t>Anzahl</t>
  </si>
  <si>
    <t>Bio-Anteil im jeweiligen Bundesland</t>
  </si>
  <si>
    <t>Österreich gesamt bzw. Durchschnitt</t>
  </si>
  <si>
    <t xml:space="preserve">Veränderung ggü. 2020 </t>
  </si>
  <si>
    <t>Gesamt bzw. Durchschnitt</t>
  </si>
  <si>
    <t>Soja-LandwirtInnen in Österreich</t>
  </si>
  <si>
    <t>Sojaflächen in Österreich</t>
  </si>
  <si>
    <t>Anbaufläche</t>
  </si>
  <si>
    <t>gesamt ha</t>
  </si>
  <si>
    <t>konv. ha</t>
  </si>
  <si>
    <t>bio ha</t>
  </si>
  <si>
    <t>Entwicklung der Sojaanbauflächen und -erträge in Österreich</t>
  </si>
  <si>
    <t>Anbau in ha</t>
  </si>
  <si>
    <t>Sojaflächen im Vergleich zu ausgewählten Ackerbauflächen, Österreich gesamt (2021)</t>
  </si>
  <si>
    <t>Alternativkulturen im Vergleich, Österreich gesamt (2021)</t>
  </si>
  <si>
    <t>Proteinertrag je ha: Soja ist Nummer 1</t>
  </si>
  <si>
    <t>www.soja-aus-oesterreich.at</t>
  </si>
  <si>
    <t>Zusammenstellung der Daten: Verein "Soja aus Österreich"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</si>
</sst>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,##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1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3" fontId="0" fillId="0" borderId="3" xfId="0" applyNumberFormat="1" applyFill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vertical="top"/>
    </xf>
    <xf numFmtId="3" fontId="0" fillId="0" borderId="3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3" fontId="7" fillId="0" borderId="1" xfId="0" applyNumberFormat="1" applyFont="1" applyFill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vertical="top" wrapText="1"/>
    </xf>
    <xf numFmtId="3" fontId="0" fillId="0" borderId="7" xfId="0" applyNumberFormat="1" applyFill="1" applyBorder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4" fontId="0" fillId="0" borderId="1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5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167" fontId="0" fillId="0" borderId="12" xfId="0" applyNumberFormat="1" applyFill="1" applyBorder="1" applyAlignment="1">
      <alignment vertical="top"/>
    </xf>
    <xf numFmtId="3" fontId="8" fillId="0" borderId="13" xfId="0" applyNumberFormat="1" applyFont="1" applyBorder="1" applyAlignment="1">
      <alignment vertical="top"/>
    </xf>
    <xf numFmtId="3" fontId="8" fillId="0" borderId="14" xfId="0" applyNumberFormat="1" applyFont="1" applyBorder="1" applyAlignment="1">
      <alignment vertical="top"/>
    </xf>
    <xf numFmtId="3" fontId="8" fillId="0" borderId="15" xfId="0" applyNumberFormat="1" applyFont="1" applyBorder="1" applyAlignment="1">
      <alignment vertical="top"/>
    </xf>
    <xf numFmtId="3" fontId="8" fillId="0" borderId="16" xfId="0" applyNumberFormat="1" applyFont="1" applyBorder="1" applyAlignment="1">
      <alignment vertical="top"/>
    </xf>
    <xf numFmtId="3" fontId="1" fillId="0" borderId="17" xfId="0" applyNumberFormat="1" applyFont="1" applyBorder="1" applyAlignment="1">
      <alignment vertical="top"/>
    </xf>
    <xf numFmtId="3" fontId="8" fillId="0" borderId="13" xfId="0" applyNumberFormat="1" applyFont="1" applyFill="1" applyBorder="1" applyAlignment="1">
      <alignment vertical="top"/>
    </xf>
    <xf numFmtId="167" fontId="0" fillId="0" borderId="12" xfId="0" applyNumberFormat="1" applyBorder="1" applyAlignment="1">
      <alignment vertical="top"/>
    </xf>
    <xf numFmtId="3" fontId="8" fillId="0" borderId="20" xfId="0" applyNumberFormat="1" applyFont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164" fontId="0" fillId="0" borderId="12" xfId="0" applyNumberFormat="1" applyFill="1" applyBorder="1" applyAlignment="1">
      <alignment vertical="top"/>
    </xf>
    <xf numFmtId="3" fontId="8" fillId="0" borderId="20" xfId="0" applyNumberFormat="1" applyFont="1" applyFill="1" applyBorder="1" applyAlignment="1">
      <alignment vertical="top"/>
    </xf>
    <xf numFmtId="3" fontId="8" fillId="0" borderId="15" xfId="0" applyNumberFormat="1" applyFont="1" applyFill="1" applyBorder="1" applyAlignment="1">
      <alignment vertical="top"/>
    </xf>
    <xf numFmtId="167" fontId="0" fillId="0" borderId="4" xfId="0" applyNumberFormat="1" applyFill="1" applyBorder="1" applyAlignment="1">
      <alignment vertical="top"/>
    </xf>
    <xf numFmtId="167" fontId="8" fillId="0" borderId="4" xfId="0" applyNumberFormat="1" applyFont="1" applyFill="1" applyBorder="1" applyAlignment="1">
      <alignment vertical="top"/>
    </xf>
    <xf numFmtId="167" fontId="8" fillId="0" borderId="17" xfId="0" applyNumberFormat="1" applyFont="1" applyBorder="1" applyAlignment="1">
      <alignment vertical="top"/>
    </xf>
    <xf numFmtId="167" fontId="0" fillId="0" borderId="4" xfId="0" applyNumberFormat="1" applyBorder="1" applyAlignment="1">
      <alignment vertical="top"/>
    </xf>
    <xf numFmtId="167" fontId="8" fillId="0" borderId="4" xfId="0" applyNumberFormat="1" applyFont="1" applyBorder="1" applyAlignment="1">
      <alignment vertical="top"/>
    </xf>
    <xf numFmtId="167" fontId="8" fillId="0" borderId="18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vertical="top"/>
    </xf>
    <xf numFmtId="167" fontId="6" fillId="0" borderId="12" xfId="0" applyNumberFormat="1" applyFont="1" applyBorder="1" applyAlignment="1">
      <alignment vertical="top"/>
    </xf>
    <xf numFmtId="167" fontId="6" fillId="0" borderId="24" xfId="0" applyNumberFormat="1" applyFont="1" applyBorder="1" applyAlignment="1">
      <alignment vertical="top"/>
    </xf>
    <xf numFmtId="164" fontId="6" fillId="0" borderId="12" xfId="0" applyNumberFormat="1" applyFont="1" applyFill="1" applyBorder="1" applyAlignment="1">
      <alignment vertical="top"/>
    </xf>
    <xf numFmtId="164" fontId="7" fillId="0" borderId="12" xfId="0" applyNumberFormat="1" applyFont="1" applyFill="1" applyBorder="1" applyAlignment="1">
      <alignment vertical="top"/>
    </xf>
    <xf numFmtId="164" fontId="0" fillId="0" borderId="24" xfId="0" applyNumberFormat="1" applyFill="1" applyBorder="1" applyAlignment="1">
      <alignment vertical="top"/>
    </xf>
    <xf numFmtId="167" fontId="8" fillId="0" borderId="1" xfId="0" applyNumberFormat="1" applyFont="1" applyBorder="1" applyAlignment="1">
      <alignment vertical="top"/>
    </xf>
    <xf numFmtId="167" fontId="8" fillId="0" borderId="3" xfId="0" applyNumberFormat="1" applyFont="1" applyBorder="1" applyAlignment="1">
      <alignment vertical="top"/>
    </xf>
    <xf numFmtId="164" fontId="8" fillId="0" borderId="17" xfId="0" applyNumberFormat="1" applyFont="1" applyBorder="1" applyAlignment="1">
      <alignment vertical="top"/>
    </xf>
    <xf numFmtId="164" fontId="0" fillId="0" borderId="17" xfId="0" applyNumberFormat="1" applyFont="1" applyBorder="1" applyAlignment="1">
      <alignment vertical="top"/>
    </xf>
    <xf numFmtId="164" fontId="8" fillId="0" borderId="18" xfId="0" applyNumberFormat="1" applyFont="1" applyBorder="1" applyAlignment="1">
      <alignment vertical="top"/>
    </xf>
    <xf numFmtId="167" fontId="8" fillId="0" borderId="10" xfId="0" applyNumberFormat="1" applyFont="1" applyFill="1" applyBorder="1" applyAlignment="1">
      <alignment vertical="top"/>
    </xf>
    <xf numFmtId="164" fontId="0" fillId="0" borderId="19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vertical="top"/>
    </xf>
    <xf numFmtId="164" fontId="0" fillId="0" borderId="10" xfId="0" applyNumberFormat="1" applyFill="1" applyBorder="1" applyAlignment="1">
      <alignment vertical="top"/>
    </xf>
    <xf numFmtId="164" fontId="0" fillId="0" borderId="21" xfId="0" applyNumberFormat="1" applyFont="1" applyBorder="1" applyAlignment="1">
      <alignment vertical="top"/>
    </xf>
    <xf numFmtId="164" fontId="8" fillId="0" borderId="13" xfId="0" applyNumberFormat="1" applyFont="1" applyFill="1" applyBorder="1" applyAlignment="1">
      <alignment vertical="top"/>
    </xf>
    <xf numFmtId="164" fontId="8" fillId="0" borderId="27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wrapText="1"/>
    </xf>
    <xf numFmtId="3" fontId="1" fillId="2" borderId="23" xfId="0" applyNumberFormat="1" applyFont="1" applyFill="1" applyBorder="1" applyAlignment="1">
      <alignment horizontal="center" wrapText="1"/>
    </xf>
    <xf numFmtId="3" fontId="1" fillId="2" borderId="26" xfId="0" applyNumberFormat="1" applyFont="1" applyFill="1" applyBorder="1" applyAlignment="1">
      <alignment horizontal="center" wrapText="1"/>
    </xf>
    <xf numFmtId="3" fontId="1" fillId="2" borderId="1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3" fontId="1" fillId="2" borderId="8" xfId="0" applyNumberFormat="1" applyFont="1" applyFill="1" applyBorder="1" applyAlignment="1">
      <alignment horizontal="center" wrapText="1"/>
    </xf>
    <xf numFmtId="3" fontId="1" fillId="2" borderId="19" xfId="0" applyNumberFormat="1" applyFont="1" applyFill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67" fontId="5" fillId="0" borderId="24" xfId="0" applyNumberFormat="1" applyFont="1" applyBorder="1" applyAlignment="1">
      <alignment vertical="top"/>
    </xf>
    <xf numFmtId="167" fontId="1" fillId="0" borderId="24" xfId="0" applyNumberFormat="1" applyFont="1" applyBorder="1" applyAlignment="1">
      <alignment vertical="top"/>
    </xf>
    <xf numFmtId="0" fontId="1" fillId="2" borderId="4" xfId="0" applyFont="1" applyFill="1" applyBorder="1" applyAlignment="1">
      <alignment wrapText="1"/>
    </xf>
    <xf numFmtId="1" fontId="0" fillId="0" borderId="4" xfId="0" applyNumberFormat="1" applyFill="1" applyBorder="1" applyAlignment="1">
      <alignment vertical="top"/>
    </xf>
    <xf numFmtId="3" fontId="1" fillId="2" borderId="12" xfId="0" applyNumberFormat="1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vertical="top"/>
    </xf>
    <xf numFmtId="1" fontId="7" fillId="0" borderId="4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3" fontId="5" fillId="0" borderId="28" xfId="0" applyNumberFormat="1" applyFont="1" applyFill="1" applyBorder="1" applyAlignment="1">
      <alignment vertical="top"/>
    </xf>
    <xf numFmtId="0" fontId="1" fillId="2" borderId="4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 wrapText="1"/>
    </xf>
    <xf numFmtId="167" fontId="7" fillId="0" borderId="12" xfId="0" applyNumberFormat="1" applyFont="1" applyBorder="1" applyAlignment="1">
      <alignment vertical="top"/>
    </xf>
    <xf numFmtId="3" fontId="6" fillId="0" borderId="28" xfId="0" applyNumberFormat="1" applyFont="1" applyBorder="1" applyAlignment="1">
      <alignment vertical="top"/>
    </xf>
    <xf numFmtId="167" fontId="8" fillId="0" borderId="6" xfId="0" applyNumberFormat="1" applyFont="1" applyFill="1" applyBorder="1" applyAlignment="1">
      <alignment vertical="top"/>
    </xf>
    <xf numFmtId="167" fontId="8" fillId="0" borderId="31" xfId="0" applyNumberFormat="1" applyFont="1" applyFill="1" applyBorder="1" applyAlignment="1">
      <alignment vertical="top"/>
    </xf>
    <xf numFmtId="3" fontId="0" fillId="0" borderId="28" xfId="0" applyNumberFormat="1" applyFill="1" applyBorder="1" applyAlignment="1">
      <alignment vertical="top"/>
    </xf>
    <xf numFmtId="167" fontId="0" fillId="0" borderId="24" xfId="0" applyNumberFormat="1" applyFill="1" applyBorder="1" applyAlignment="1">
      <alignment vertical="top"/>
    </xf>
    <xf numFmtId="167" fontId="6" fillId="0" borderId="12" xfId="0" applyNumberFormat="1" applyFont="1" applyFill="1" applyBorder="1" applyAlignment="1">
      <alignment vertical="top"/>
    </xf>
    <xf numFmtId="167" fontId="7" fillId="0" borderId="12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horizontal="center" vertical="top" wrapText="1"/>
    </xf>
    <xf numFmtId="49" fontId="8" fillId="2" borderId="1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9" fillId="2" borderId="1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1" fontId="6" fillId="0" borderId="30" xfId="0" applyNumberFormat="1" applyFont="1" applyFill="1" applyBorder="1" applyAlignment="1">
      <alignment vertical="top"/>
    </xf>
    <xf numFmtId="164" fontId="6" fillId="0" borderId="24" xfId="0" applyNumberFormat="1" applyFont="1" applyFill="1" applyBorder="1" applyAlignment="1">
      <alignment vertical="top"/>
    </xf>
    <xf numFmtId="1" fontId="0" fillId="0" borderId="8" xfId="0" applyNumberFormat="1" applyFill="1" applyBorder="1" applyAlignment="1">
      <alignment vertical="top"/>
    </xf>
    <xf numFmtId="1" fontId="6" fillId="0" borderId="8" xfId="0" applyNumberFormat="1" applyFont="1" applyFill="1" applyBorder="1" applyAlignment="1">
      <alignment vertical="top"/>
    </xf>
    <xf numFmtId="1" fontId="7" fillId="0" borderId="8" xfId="0" applyNumberFormat="1" applyFont="1" applyFill="1" applyBorder="1" applyAlignment="1">
      <alignment vertical="top"/>
    </xf>
    <xf numFmtId="164" fontId="0" fillId="0" borderId="22" xfId="0" applyNumberFormat="1" applyFill="1" applyBorder="1" applyAlignment="1">
      <alignment vertical="top"/>
    </xf>
    <xf numFmtId="1" fontId="6" fillId="0" borderId="1" xfId="0" applyNumberFormat="1" applyFont="1" applyFill="1" applyBorder="1" applyAlignment="1">
      <alignment vertical="top"/>
    </xf>
    <xf numFmtId="1" fontId="7" fillId="0" borderId="1" xfId="0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vertical="top"/>
    </xf>
    <xf numFmtId="1" fontId="6" fillId="0" borderId="28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>
      <alignment vertical="top"/>
    </xf>
    <xf numFmtId="164" fontId="7" fillId="0" borderId="19" xfId="0" applyNumberFormat="1" applyFont="1" applyFill="1" applyBorder="1" applyAlignment="1">
      <alignment vertical="top"/>
    </xf>
    <xf numFmtId="1" fontId="6" fillId="0" borderId="32" xfId="0" applyNumberFormat="1" applyFont="1" applyFill="1" applyBorder="1" applyAlignment="1">
      <alignment vertical="top"/>
    </xf>
    <xf numFmtId="164" fontId="6" fillId="0" borderId="29" xfId="0" applyNumberFormat="1" applyFont="1" applyFill="1" applyBorder="1" applyAlignment="1">
      <alignment vertical="top"/>
    </xf>
    <xf numFmtId="1" fontId="0" fillId="0" borderId="4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3" fontId="0" fillId="2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1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1" applyFont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ysClr val="windowText" lastClr="000000"/>
                </a:solidFill>
              </a:rPr>
              <a:t>Soja-Anbaufläche in Österreich 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Entwicklung 2010 – 2021 in 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'Entwicklung_Soja_2010-2021'!$A$4:$A$15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'Entwicklung_Soja_2010-2021'!$B$4:$B$15</c:f>
              <c:numCache>
                <c:formatCode>#,##0</c:formatCode>
                <c:ptCount val="12"/>
                <c:pt idx="0">
                  <c:v>34221</c:v>
                </c:pt>
                <c:pt idx="1">
                  <c:v>37997</c:v>
                </c:pt>
                <c:pt idx="2">
                  <c:v>36955</c:v>
                </c:pt>
                <c:pt idx="3">
                  <c:v>41919</c:v>
                </c:pt>
                <c:pt idx="4">
                  <c:v>43729</c:v>
                </c:pt>
                <c:pt idx="5">
                  <c:v>56867</c:v>
                </c:pt>
                <c:pt idx="6">
                  <c:v>49819</c:v>
                </c:pt>
                <c:pt idx="7">
                  <c:v>64467</c:v>
                </c:pt>
                <c:pt idx="8">
                  <c:v>67566</c:v>
                </c:pt>
                <c:pt idx="9">
                  <c:v>69160</c:v>
                </c:pt>
                <c:pt idx="10">
                  <c:v>68515</c:v>
                </c:pt>
                <c:pt idx="11">
                  <c:v>75568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36-7146-ACBD-CB2D5E324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464800"/>
        <c:axId val="692468880"/>
      </c:scatterChart>
      <c:valAx>
        <c:axId val="69246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2468880"/>
        <c:crosses val="autoZero"/>
        <c:crossBetween val="midCat"/>
      </c:valAx>
      <c:valAx>
        <c:axId val="69246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246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ysClr val="windowText" lastClr="000000"/>
                </a:solidFill>
              </a:rPr>
              <a:t>Soja-Produktion in Österreich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Entwicklung 2010 –</a:t>
            </a:r>
            <a:r>
              <a:rPr lang="de-DE" baseline="0">
                <a:solidFill>
                  <a:sysClr val="windowText" lastClr="000000"/>
                </a:solidFill>
              </a:rPr>
              <a:t> 2020 in t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'Entwicklung_Soja_2010-2021'!$A$4:$A$14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xVal>
          <c:yVal>
            <c:numRef>
              <c:f>'Entwicklung_Soja_2010-2021'!$F$4:$F$14</c:f>
              <c:numCache>
                <c:formatCode>#,##0</c:formatCode>
                <c:ptCount val="11"/>
                <c:pt idx="0">
                  <c:v>94108</c:v>
                </c:pt>
                <c:pt idx="1">
                  <c:v>109051</c:v>
                </c:pt>
                <c:pt idx="2">
                  <c:v>103593</c:v>
                </c:pt>
                <c:pt idx="3">
                  <c:v>82667</c:v>
                </c:pt>
                <c:pt idx="4">
                  <c:v>117684</c:v>
                </c:pt>
                <c:pt idx="5">
                  <c:v>136383</c:v>
                </c:pt>
                <c:pt idx="6">
                  <c:v>198208</c:v>
                </c:pt>
                <c:pt idx="7">
                  <c:v>193402</c:v>
                </c:pt>
                <c:pt idx="8">
                  <c:v>184026</c:v>
                </c:pt>
                <c:pt idx="9">
                  <c:v>215143</c:v>
                </c:pt>
                <c:pt idx="10">
                  <c:v>202542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89-7440-A2E1-10A79913D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340720"/>
        <c:axId val="692486976"/>
      </c:scatterChart>
      <c:valAx>
        <c:axId val="68934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2486976"/>
        <c:crosses val="autoZero"/>
        <c:crossBetween val="midCat"/>
      </c:valAx>
      <c:valAx>
        <c:axId val="69248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9340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Sojaflächen</a:t>
            </a:r>
            <a:r>
              <a:rPr lang="de-DE" baseline="0">
                <a:solidFill>
                  <a:sysClr val="windowText" lastClr="000000"/>
                </a:solidFill>
              </a:rPr>
              <a:t> im Vergleich zu ausgewählten Ackerbauflächen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de-DE" baseline="0">
                <a:solidFill>
                  <a:sysClr val="windowText" lastClr="000000"/>
                </a:solidFill>
              </a:rPr>
              <a:t>Österreich gesamt (2021) in ha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Flächenvergleiche_2021!$B$4:$B$12</c:f>
              <c:strCache>
                <c:ptCount val="9"/>
                <c:pt idx="0">
                  <c:v>Mais</c:v>
                </c:pt>
                <c:pt idx="1">
                  <c:v>Weizen</c:v>
                </c:pt>
                <c:pt idx="2">
                  <c:v>Gerste</c:v>
                </c:pt>
                <c:pt idx="3">
                  <c:v>Sojabohne</c:v>
                </c:pt>
                <c:pt idx="4">
                  <c:v>Grünbrache</c:v>
                </c:pt>
                <c:pt idx="5">
                  <c:v>Triticale</c:v>
                </c:pt>
                <c:pt idx="6">
                  <c:v>Kürbis</c:v>
                </c:pt>
                <c:pt idx="7">
                  <c:v>Zuckerrübe</c:v>
                </c:pt>
                <c:pt idx="8">
                  <c:v>Roggen</c:v>
                </c:pt>
              </c:strCache>
            </c:strRef>
          </c:cat>
          <c:val>
            <c:numRef>
              <c:f>Flächenvergleiche_2021!$C$4:$C$12</c:f>
              <c:numCache>
                <c:formatCode>#,##0</c:formatCode>
                <c:ptCount val="9"/>
                <c:pt idx="0">
                  <c:v>303770</c:v>
                </c:pt>
                <c:pt idx="1">
                  <c:v>256988</c:v>
                </c:pt>
                <c:pt idx="2">
                  <c:v>123444</c:v>
                </c:pt>
                <c:pt idx="3">
                  <c:v>75568</c:v>
                </c:pt>
                <c:pt idx="4">
                  <c:v>49935</c:v>
                </c:pt>
                <c:pt idx="5">
                  <c:v>49911</c:v>
                </c:pt>
                <c:pt idx="6">
                  <c:v>39751</c:v>
                </c:pt>
                <c:pt idx="7">
                  <c:v>37942</c:v>
                </c:pt>
                <c:pt idx="8">
                  <c:v>32780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F-D64B-A589-FDAF309F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5"/>
        <c:axId val="472709904"/>
        <c:axId val="472439520"/>
      </c:barChart>
      <c:catAx>
        <c:axId val="47270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439520"/>
        <c:crosses val="autoZero"/>
        <c:auto val="1"/>
        <c:lblAlgn val="ctr"/>
        <c:lblOffset val="100"/>
        <c:noMultiLvlLbl val="0"/>
      </c:catAx>
      <c:valAx>
        <c:axId val="47243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0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solidFill>
                  <a:sysClr val="windowText" lastClr="000000"/>
                </a:solidFill>
              </a:rPr>
              <a:t>Alternative Kulturen in Österreich</a:t>
            </a:r>
          </a:p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en-US" sz="1400" b="0">
                <a:solidFill>
                  <a:sysClr val="windowText" lastClr="000000"/>
                </a:solidFill>
              </a:rPr>
              <a:t>Anbaufläche 2021 in ha</a:t>
            </a:r>
          </a:p>
        </c:rich>
      </c:tx>
      <c:layout>
        <c:manualLayout>
          <c:xMode val="edge"/>
          <c:yMode val="edge"/>
          <c:x val="0.2684578470920137"/>
          <c:y val="3.11115829878549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Flächen_Alternativkulturen_2021!$B$3</c:f>
              <c:strCache>
                <c:ptCount val="1"/>
                <c:pt idx="0">
                  <c:v>Anbaufläche in ha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Flächen_Alternativkulturen_2021!$A$4:$A$8</c:f>
              <c:strCache>
                <c:ptCount val="5"/>
                <c:pt idx="0">
                  <c:v>Sojabohne</c:v>
                </c:pt>
                <c:pt idx="1">
                  <c:v>Raps</c:v>
                </c:pt>
                <c:pt idx="2">
                  <c:v>Sonnenblume</c:v>
                </c:pt>
                <c:pt idx="3">
                  <c:v>Ackerbohne</c:v>
                </c:pt>
                <c:pt idx="4">
                  <c:v>Körnererbse</c:v>
                </c:pt>
              </c:strCache>
            </c:strRef>
          </c:cat>
          <c:val>
            <c:numRef>
              <c:f>Flächen_Alternativkulturen_2021!$B$4:$B$8</c:f>
              <c:numCache>
                <c:formatCode>#,##0</c:formatCode>
                <c:ptCount val="5"/>
                <c:pt idx="0">
                  <c:v>75568</c:v>
                </c:pt>
                <c:pt idx="1">
                  <c:v>28235</c:v>
                </c:pt>
                <c:pt idx="2">
                  <c:v>24966</c:v>
                </c:pt>
                <c:pt idx="3">
                  <c:v>6396</c:v>
                </c:pt>
                <c:pt idx="4">
                  <c:v>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2-B743-9D6F-6BBF955F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5"/>
        <c:axId val="-192405968"/>
        <c:axId val="-192401456"/>
      </c:barChart>
      <c:catAx>
        <c:axId val="-1924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01456"/>
        <c:crosses val="autoZero"/>
        <c:auto val="1"/>
        <c:lblAlgn val="ctr"/>
        <c:lblOffset val="100"/>
        <c:noMultiLvlLbl val="0"/>
      </c:catAx>
      <c:valAx>
        <c:axId val="-19240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="0">
                <a:solidFill>
                  <a:sysClr val="windowText" lastClr="000000"/>
                </a:solidFill>
              </a:rPr>
              <a:t>Protein-Ertrag</a:t>
            </a:r>
          </a:p>
          <a:p>
            <a:pPr>
              <a:defRPr b="0">
                <a:solidFill>
                  <a:sysClr val="windowText" lastClr="000000"/>
                </a:solidFill>
              </a:defRPr>
            </a:pPr>
            <a:r>
              <a:rPr lang="de-DE" b="0">
                <a:solidFill>
                  <a:sysClr val="windowText" lastClr="000000"/>
                </a:solidFill>
              </a:rPr>
              <a:t>in kg/ha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Proteinertrag_im_Vergleich!$D$2</c:f>
              <c:strCache>
                <c:ptCount val="1"/>
                <c:pt idx="0">
                  <c:v>Protein-Ertrag
in kg/ha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Proteinertrag_im_Vergleich!$A$3:$A$5</c:f>
              <c:strCache>
                <c:ptCount val="3"/>
                <c:pt idx="0">
                  <c:v>Sojabohne</c:v>
                </c:pt>
                <c:pt idx="1">
                  <c:v>Ackerbohne</c:v>
                </c:pt>
                <c:pt idx="2">
                  <c:v>Körnererbse</c:v>
                </c:pt>
              </c:strCache>
            </c:strRef>
          </c:cat>
          <c:val>
            <c:numRef>
              <c:f>Proteinertrag_im_Vergleich!$D$3:$D$5</c:f>
              <c:numCache>
                <c:formatCode>#,##0</c:formatCode>
                <c:ptCount val="3"/>
                <c:pt idx="0">
                  <c:v>1119</c:v>
                </c:pt>
                <c:pt idx="1">
                  <c:v>574</c:v>
                </c:pt>
                <c:pt idx="2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3-3746-95D8-48D9E4751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8485440"/>
        <c:axId val="695605104"/>
      </c:barChart>
      <c:catAx>
        <c:axId val="71848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05104"/>
        <c:crosses val="autoZero"/>
        <c:auto val="1"/>
        <c:lblAlgn val="ctr"/>
        <c:lblOffset val="100"/>
        <c:noMultiLvlLbl val="0"/>
      </c:catAx>
      <c:valAx>
        <c:axId val="6956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848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35168</xdr:rowOff>
    </xdr:from>
    <xdr:to>
      <xdr:col>9</xdr:col>
      <xdr:colOff>508000</xdr:colOff>
      <xdr:row>36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C3D75B9-94B9-8D48-887A-21EAC4891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171938</xdr:rowOff>
    </xdr:from>
    <xdr:to>
      <xdr:col>9</xdr:col>
      <xdr:colOff>508000</xdr:colOff>
      <xdr:row>51</xdr:row>
      <xdr:rowOff>195386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68070EF-B012-4F44-BEED-F2D69DDBB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</xdr:colOff>
      <xdr:row>18</xdr:row>
      <xdr:rowOff>25399</xdr:rowOff>
    </xdr:from>
    <xdr:to>
      <xdr:col>9</xdr:col>
      <xdr:colOff>455084</xdr:colOff>
      <xdr:row>36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D942CE6-6F4B-964B-BE1B-1D861063F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14</xdr:row>
      <xdr:rowOff>5861</xdr:rowOff>
    </xdr:from>
    <xdr:to>
      <xdr:col>6</xdr:col>
      <xdr:colOff>328083</xdr:colOff>
      <xdr:row>34</xdr:row>
      <xdr:rowOff>166077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AA59F93-A849-0745-ACEC-CF8480759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68385</xdr:colOff>
      <xdr:row>7</xdr:row>
      <xdr:rowOff>171938</xdr:rowOff>
    </xdr:from>
    <xdr:to>
      <xdr:col>6</xdr:col>
      <xdr:colOff>539750</xdr:colOff>
      <xdr:row>28</xdr:row>
      <xdr:rowOff>21167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CD909E5-ED32-0D4A-A4D6-C9F1FD32D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ja-aus-oesterreich.a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ja-aus-oesterreich.at/" TargetMode="External"/><Relationship Id="rId1" Type="http://schemas.openxmlformats.org/officeDocument/2006/relationships/hyperlink" Target="https://www.ama.at/getattachment/48c60c2d-6563-4b5d-8ee8-dde6bb88a44b/Getreideanbauflaechen_in_Oesterreich_2021_inkl_Bioflaechen-1-Auswertung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oja-aus-oesterreich.at/" TargetMode="External"/><Relationship Id="rId1" Type="http://schemas.openxmlformats.org/officeDocument/2006/relationships/hyperlink" Target="https://www.ama.at/getattachment/48c60c2d-6563-4b5d-8ee8-dde6bb88a44b/Getreideanbauflaechen_in_Oesterreich_2021_inkl_Bioflaechen-1-Auswertung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soja-aus-oesterreich.at/" TargetMode="External"/><Relationship Id="rId1" Type="http://schemas.openxmlformats.org/officeDocument/2006/relationships/hyperlink" Target="https://www.ama.at/getattachment/48c60c2d-6563-4b5d-8ee8-dde6bb88a44b/Getreideanbauflaechen_in_Oesterreich_2021_inkl_Bioflaechen-1-Auswertung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ja-aus-oesterreich.at/" TargetMode="External"/><Relationship Id="rId1" Type="http://schemas.openxmlformats.org/officeDocument/2006/relationships/hyperlink" Target="https://www.ama.at/getattachment/48c60c2d-6563-4b5d-8ee8-dde6bb88a44b/Getreideanbauflaechen_in_Oesterreich_2021_inkl_Bioflaechen-1-Auswertung.pdf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4459-975B-2C43-8085-9AB75CC5A98F}">
  <dimension ref="A1:U17"/>
  <sheetViews>
    <sheetView tabSelected="1" zoomScale="120" zoomScaleNormal="120" zoomScalePageLayoutView="130" workbookViewId="0"/>
  </sheetViews>
  <sheetFormatPr baseColWidth="10" defaultRowHeight="16" x14ac:dyDescent="0.2"/>
  <cols>
    <col min="1" max="1" width="33.5" style="2" customWidth="1"/>
    <col min="2" max="2" width="10.83203125" style="3" customWidth="1"/>
    <col min="3" max="4" width="9.33203125" style="3" customWidth="1"/>
    <col min="5" max="6" width="10" style="3" customWidth="1"/>
    <col min="7" max="7" width="12" style="3" bestFit="1" customWidth="1"/>
    <col min="8" max="8" width="10.1640625" style="2" customWidth="1"/>
    <col min="9" max="10" width="10.5" style="3" customWidth="1"/>
    <col min="11" max="11" width="10.6640625" style="3" customWidth="1"/>
    <col min="12" max="12" width="10.1640625" style="3" customWidth="1"/>
    <col min="13" max="13" width="11.1640625" style="3" customWidth="1"/>
    <col min="14" max="14" width="10.1640625" style="2" bestFit="1" customWidth="1"/>
    <col min="15" max="15" width="10.1640625" style="3" bestFit="1" customWidth="1"/>
    <col min="16" max="16" width="10.1640625" style="3" customWidth="1"/>
    <col min="17" max="17" width="11.33203125" style="3" customWidth="1"/>
    <col min="18" max="18" width="9.33203125" style="3" customWidth="1"/>
    <col min="19" max="19" width="10.1640625" style="3" customWidth="1"/>
    <col min="20" max="21" width="11.33203125" style="3" customWidth="1"/>
    <col min="22" max="16384" width="10.83203125" style="2"/>
  </cols>
  <sheetData>
    <row r="1" spans="1:21" s="34" customFormat="1" ht="36" customHeight="1" x14ac:dyDescent="0.2">
      <c r="A1" s="95" t="s">
        <v>56</v>
      </c>
      <c r="B1" s="81" t="s">
        <v>20</v>
      </c>
      <c r="C1" s="82"/>
      <c r="D1" s="82"/>
      <c r="E1" s="82"/>
      <c r="F1" s="82"/>
      <c r="G1" s="83"/>
      <c r="H1" s="89" t="s">
        <v>48</v>
      </c>
      <c r="I1" s="90"/>
      <c r="J1" s="90"/>
      <c r="K1" s="90"/>
      <c r="L1" s="90"/>
      <c r="M1" s="91"/>
      <c r="N1" s="89" t="s">
        <v>43</v>
      </c>
      <c r="O1" s="90"/>
      <c r="P1" s="90"/>
      <c r="Q1" s="90"/>
      <c r="R1" s="90"/>
      <c r="S1" s="91"/>
      <c r="T1" s="81" t="s">
        <v>52</v>
      </c>
      <c r="U1" s="83"/>
    </row>
    <row r="2" spans="1:21" s="30" customFormat="1" ht="17" x14ac:dyDescent="0.2">
      <c r="A2" s="106" t="s">
        <v>7</v>
      </c>
      <c r="B2" s="84" t="s">
        <v>51</v>
      </c>
      <c r="C2" s="85"/>
      <c r="D2" s="86" t="s">
        <v>42</v>
      </c>
      <c r="E2" s="87"/>
      <c r="F2" s="86" t="s">
        <v>50</v>
      </c>
      <c r="G2" s="93"/>
      <c r="H2" s="94" t="s">
        <v>51</v>
      </c>
      <c r="I2" s="87"/>
      <c r="J2" s="86" t="s">
        <v>42</v>
      </c>
      <c r="K2" s="92"/>
      <c r="L2" s="85" t="s">
        <v>50</v>
      </c>
      <c r="M2" s="100"/>
      <c r="N2" s="94" t="s">
        <v>44</v>
      </c>
      <c r="O2" s="87"/>
      <c r="P2" s="86" t="s">
        <v>42</v>
      </c>
      <c r="Q2" s="92"/>
      <c r="R2" s="86" t="s">
        <v>50</v>
      </c>
      <c r="S2" s="93"/>
      <c r="T2" s="94" t="s">
        <v>41</v>
      </c>
      <c r="U2" s="93"/>
    </row>
    <row r="3" spans="1:21" s="28" customFormat="1" ht="17" x14ac:dyDescent="0.2">
      <c r="A3" s="116"/>
      <c r="B3" s="117">
        <v>2020</v>
      </c>
      <c r="C3" s="118">
        <v>2021</v>
      </c>
      <c r="D3" s="119" t="s">
        <v>47</v>
      </c>
      <c r="E3" s="118" t="s">
        <v>46</v>
      </c>
      <c r="F3" s="116" t="s">
        <v>51</v>
      </c>
      <c r="G3" s="88" t="s">
        <v>41</v>
      </c>
      <c r="H3" s="117" t="s">
        <v>47</v>
      </c>
      <c r="I3" s="118" t="s">
        <v>46</v>
      </c>
      <c r="J3" s="120" t="s">
        <v>47</v>
      </c>
      <c r="K3" s="116" t="s">
        <v>46</v>
      </c>
      <c r="L3" s="118" t="s">
        <v>51</v>
      </c>
      <c r="M3" s="88" t="s">
        <v>41</v>
      </c>
      <c r="N3" s="117" t="s">
        <v>47</v>
      </c>
      <c r="O3" s="118" t="s">
        <v>46</v>
      </c>
      <c r="P3" s="120" t="s">
        <v>47</v>
      </c>
      <c r="Q3" s="116" t="s">
        <v>46</v>
      </c>
      <c r="R3" s="116" t="s">
        <v>51</v>
      </c>
      <c r="S3" s="88" t="s">
        <v>41</v>
      </c>
      <c r="T3" s="122" t="s">
        <v>47</v>
      </c>
      <c r="U3" s="121" t="s">
        <v>46</v>
      </c>
    </row>
    <row r="4" spans="1:21" x14ac:dyDescent="0.2">
      <c r="A4" s="51" t="s">
        <v>0</v>
      </c>
      <c r="B4" s="48">
        <v>26</v>
      </c>
      <c r="C4" s="13">
        <v>29</v>
      </c>
      <c r="D4" s="69">
        <f>B4*100/$B$13</f>
        <v>0.23201856148491878</v>
      </c>
      <c r="E4" s="35">
        <f>C4*100/$C$13</f>
        <v>0.23825172527111405</v>
      </c>
      <c r="F4" s="101">
        <f>C4-B4</f>
        <v>3</v>
      </c>
      <c r="G4" s="66">
        <f>(C4-B4)*100/B4</f>
        <v>11.538461538461538</v>
      </c>
      <c r="H4" s="43">
        <f>B4-N4</f>
        <v>18</v>
      </c>
      <c r="I4" s="7">
        <f>C4-O4</f>
        <v>19</v>
      </c>
      <c r="J4" s="61">
        <f>H4*100/$H$13</f>
        <v>0.21226415094339623</v>
      </c>
      <c r="K4" s="76">
        <f>I4*100/$I$13</f>
        <v>0.20538320181601988</v>
      </c>
      <c r="L4" s="132">
        <f>I4-H4</f>
        <v>1</v>
      </c>
      <c r="M4" s="66">
        <f>(I4-H4)*100/H4</f>
        <v>5.5555555555555554</v>
      </c>
      <c r="N4" s="48">
        <v>8</v>
      </c>
      <c r="O4" s="13">
        <v>10</v>
      </c>
      <c r="P4" s="58">
        <f>N4*100/$N$13</f>
        <v>0.29347028613352899</v>
      </c>
      <c r="Q4" s="76">
        <f>O4*100/$O$13</f>
        <v>0.3423485107839781</v>
      </c>
      <c r="R4" s="129">
        <f>O4-N4</f>
        <v>2</v>
      </c>
      <c r="S4" s="136">
        <f>(O4-N4)*100/N4</f>
        <v>25</v>
      </c>
      <c r="T4" s="79">
        <f>N4*100/B4</f>
        <v>30.76923076923077</v>
      </c>
      <c r="U4" s="54">
        <f>O4*100/C4</f>
        <v>34.482758620689658</v>
      </c>
    </row>
    <row r="5" spans="1:21" x14ac:dyDescent="0.2">
      <c r="A5" s="51" t="s">
        <v>1</v>
      </c>
      <c r="B5" s="48">
        <v>3158</v>
      </c>
      <c r="C5" s="13">
        <v>3645</v>
      </c>
      <c r="D5" s="69">
        <f>B5*100/$B$13</f>
        <v>28.181331429591289</v>
      </c>
      <c r="E5" s="35">
        <f>C5*100/$C$13</f>
        <v>29.945777193558989</v>
      </c>
      <c r="F5" s="101">
        <f t="shared" ref="F5:F13" si="0">C5-B5</f>
        <v>487</v>
      </c>
      <c r="G5" s="66">
        <f>(C5-B5)*100/B5</f>
        <v>15.421152628245725</v>
      </c>
      <c r="H5" s="43">
        <f t="shared" ref="H5:H12" si="1">B5-N5</f>
        <v>1929</v>
      </c>
      <c r="I5" s="7">
        <f>C5-O5</f>
        <v>2298</v>
      </c>
      <c r="J5" s="61">
        <f t="shared" ref="J5:J12" si="2">H5*100/$H$13</f>
        <v>22.747641509433961</v>
      </c>
      <c r="K5" s="76">
        <f>I5*100/$I$13</f>
        <v>24.840557777537562</v>
      </c>
      <c r="L5" s="132">
        <f t="shared" ref="L5:L13" si="3">I5-H5</f>
        <v>369</v>
      </c>
      <c r="M5" s="66">
        <f t="shared" ref="M5:M13" si="4">(I5-H5)*100/H5</f>
        <v>19.129082426127528</v>
      </c>
      <c r="N5" s="48">
        <v>1229</v>
      </c>
      <c r="O5" s="13">
        <v>1347</v>
      </c>
      <c r="P5" s="58">
        <f t="shared" ref="P5:P12" si="5">N5*100/$N$13</f>
        <v>45.084372707263391</v>
      </c>
      <c r="Q5" s="76">
        <f>O5*100/$O$13</f>
        <v>46.114344402601851</v>
      </c>
      <c r="R5" s="129">
        <f t="shared" ref="R5:R13" si="6">O5-N5</f>
        <v>118</v>
      </c>
      <c r="S5" s="136">
        <f t="shared" ref="S5:S13" si="7">(O5-N5)*100/N5</f>
        <v>9.6013018714401959</v>
      </c>
      <c r="T5" s="79">
        <f t="shared" ref="T5:T13" si="8">N5*100/B5</f>
        <v>38.917036098796707</v>
      </c>
      <c r="U5" s="54">
        <f t="shared" ref="U5:U13" si="9">O5*100/C5</f>
        <v>36.954732510288068</v>
      </c>
    </row>
    <row r="6" spans="1:21" x14ac:dyDescent="0.2">
      <c r="A6" s="51" t="s">
        <v>2</v>
      </c>
      <c r="B6" s="48">
        <v>2359</v>
      </c>
      <c r="C6" s="13">
        <v>2528</v>
      </c>
      <c r="D6" s="69">
        <f>B6*100/$B$13</f>
        <v>21.051222559343209</v>
      </c>
      <c r="E6" s="35">
        <f>C6*100/$C$13</f>
        <v>20.768977982254356</v>
      </c>
      <c r="F6" s="101">
        <f t="shared" si="0"/>
        <v>169</v>
      </c>
      <c r="G6" s="66">
        <f>(C6-B6)*100/B6</f>
        <v>7.1640525646460365</v>
      </c>
      <c r="H6" s="43">
        <f t="shared" si="1"/>
        <v>1409</v>
      </c>
      <c r="I6" s="7">
        <f>C6-O6</f>
        <v>1513</v>
      </c>
      <c r="J6" s="61">
        <f t="shared" si="2"/>
        <v>16.615566037735849</v>
      </c>
      <c r="K6" s="76">
        <f>I6*100/$I$13</f>
        <v>16.35498864987569</v>
      </c>
      <c r="L6" s="132">
        <f t="shared" si="3"/>
        <v>104</v>
      </c>
      <c r="M6" s="66">
        <f t="shared" si="4"/>
        <v>7.3811213626685594</v>
      </c>
      <c r="N6" s="48">
        <v>950</v>
      </c>
      <c r="O6" s="13">
        <v>1015</v>
      </c>
      <c r="P6" s="58">
        <f t="shared" si="5"/>
        <v>34.849596478356567</v>
      </c>
      <c r="Q6" s="76">
        <f>O6*100/$O$13</f>
        <v>34.748373844573777</v>
      </c>
      <c r="R6" s="129">
        <f t="shared" si="6"/>
        <v>65</v>
      </c>
      <c r="S6" s="136">
        <f t="shared" si="7"/>
        <v>6.8421052631578947</v>
      </c>
      <c r="T6" s="79">
        <f t="shared" si="8"/>
        <v>40.27130139889784</v>
      </c>
      <c r="U6" s="54">
        <f t="shared" si="9"/>
        <v>40.150316455696199</v>
      </c>
    </row>
    <row r="7" spans="1:21" x14ac:dyDescent="0.2">
      <c r="A7" s="51" t="s">
        <v>3</v>
      </c>
      <c r="B7" s="48">
        <v>3379</v>
      </c>
      <c r="C7" s="13">
        <v>3481</v>
      </c>
      <c r="D7" s="69">
        <f>B7*100/$B$13</f>
        <v>30.153489202213102</v>
      </c>
      <c r="E7" s="35">
        <f>C7*100/$C$13</f>
        <v>28.598422609267171</v>
      </c>
      <c r="F7" s="101">
        <f t="shared" si="0"/>
        <v>102</v>
      </c>
      <c r="G7" s="66">
        <f>(C7-B7)*100/B7</f>
        <v>3.0186445693992305</v>
      </c>
      <c r="H7" s="43">
        <f t="shared" si="1"/>
        <v>3081</v>
      </c>
      <c r="I7" s="7">
        <f>C7-O7</f>
        <v>3178</v>
      </c>
      <c r="J7" s="61">
        <f t="shared" si="2"/>
        <v>36.33254716981132</v>
      </c>
      <c r="K7" s="76">
        <f>I7*100/$I$13</f>
        <v>34.353042914279534</v>
      </c>
      <c r="L7" s="132">
        <f t="shared" si="3"/>
        <v>97</v>
      </c>
      <c r="M7" s="66">
        <f t="shared" si="4"/>
        <v>3.1483284647841612</v>
      </c>
      <c r="N7" s="48">
        <v>298</v>
      </c>
      <c r="O7" s="13">
        <v>303</v>
      </c>
      <c r="P7" s="58">
        <f t="shared" si="5"/>
        <v>10.931768158473954</v>
      </c>
      <c r="Q7" s="76">
        <f>O7*100/$O$13</f>
        <v>10.373159876754537</v>
      </c>
      <c r="R7" s="130">
        <f t="shared" si="6"/>
        <v>5</v>
      </c>
      <c r="S7" s="137">
        <f t="shared" si="7"/>
        <v>1.6778523489932886</v>
      </c>
      <c r="T7" s="79">
        <f t="shared" si="8"/>
        <v>8.8191772713820651</v>
      </c>
      <c r="U7" s="54">
        <f t="shared" si="9"/>
        <v>8.7043952887101401</v>
      </c>
    </row>
    <row r="8" spans="1:21" x14ac:dyDescent="0.2">
      <c r="A8" s="51" t="s">
        <v>4</v>
      </c>
      <c r="B8" s="48">
        <v>1573</v>
      </c>
      <c r="C8" s="13">
        <v>1749</v>
      </c>
      <c r="D8" s="69">
        <f>B8*100/$B$13</f>
        <v>14.037122969837586</v>
      </c>
      <c r="E8" s="35">
        <f>C8*100/$C$13</f>
        <v>14.369043706868222</v>
      </c>
      <c r="F8" s="101">
        <f t="shared" si="0"/>
        <v>176</v>
      </c>
      <c r="G8" s="66">
        <f>(C8-B8)*100/B8</f>
        <v>11.188811188811188</v>
      </c>
      <c r="H8" s="43">
        <f t="shared" si="1"/>
        <v>1465</v>
      </c>
      <c r="I8" s="7">
        <f>C8-O8</f>
        <v>1643</v>
      </c>
      <c r="J8" s="61">
        <f t="shared" si="2"/>
        <v>17.275943396226417</v>
      </c>
      <c r="K8" s="76">
        <f>I8*100/$I$13</f>
        <v>17.760242135985298</v>
      </c>
      <c r="L8" s="132">
        <f t="shared" si="3"/>
        <v>178</v>
      </c>
      <c r="M8" s="66">
        <f t="shared" si="4"/>
        <v>12.150170648464163</v>
      </c>
      <c r="N8" s="48">
        <v>108</v>
      </c>
      <c r="O8" s="13">
        <v>106</v>
      </c>
      <c r="P8" s="58">
        <f t="shared" si="5"/>
        <v>3.9618488628026411</v>
      </c>
      <c r="Q8" s="76">
        <f>O8*100/$O$13</f>
        <v>3.6288942143101677</v>
      </c>
      <c r="R8" s="130">
        <f t="shared" si="6"/>
        <v>-2</v>
      </c>
      <c r="S8" s="137">
        <f t="shared" si="7"/>
        <v>-1.8518518518518519</v>
      </c>
      <c r="T8" s="79">
        <f t="shared" si="8"/>
        <v>6.8658614113159571</v>
      </c>
      <c r="U8" s="54">
        <f t="shared" si="9"/>
        <v>6.0606060606060606</v>
      </c>
    </row>
    <row r="9" spans="1:21" x14ac:dyDescent="0.2">
      <c r="A9" s="51" t="s">
        <v>5</v>
      </c>
      <c r="B9" s="48">
        <v>692</v>
      </c>
      <c r="C9" s="13">
        <v>722</v>
      </c>
      <c r="D9" s="69">
        <f>B9*100/$B$13</f>
        <v>6.1752632518293771</v>
      </c>
      <c r="E9" s="35">
        <f>C9*100/$C$13</f>
        <v>5.9316464015773906</v>
      </c>
      <c r="F9" s="101">
        <f t="shared" si="0"/>
        <v>30</v>
      </c>
      <c r="G9" s="66">
        <f>(C9-B9)*100/B9</f>
        <v>4.3352601156069364</v>
      </c>
      <c r="H9" s="43">
        <f t="shared" si="1"/>
        <v>559</v>
      </c>
      <c r="I9" s="7">
        <f>C9-O9</f>
        <v>582</v>
      </c>
      <c r="J9" s="61">
        <f t="shared" si="2"/>
        <v>6.591981132075472</v>
      </c>
      <c r="K9" s="76">
        <f>I9*100/$I$13</f>
        <v>6.2912117608907145</v>
      </c>
      <c r="L9" s="132">
        <f t="shared" si="3"/>
        <v>23</v>
      </c>
      <c r="M9" s="66">
        <f t="shared" si="4"/>
        <v>4.1144901610017888</v>
      </c>
      <c r="N9" s="48">
        <v>133</v>
      </c>
      <c r="O9" s="13">
        <v>140</v>
      </c>
      <c r="P9" s="58">
        <f t="shared" si="5"/>
        <v>4.878943506969919</v>
      </c>
      <c r="Q9" s="76">
        <f>O9*100/$O$13</f>
        <v>4.7928791509756934</v>
      </c>
      <c r="R9" s="129">
        <f t="shared" si="6"/>
        <v>7</v>
      </c>
      <c r="S9" s="136">
        <f t="shared" si="7"/>
        <v>5.2631578947368425</v>
      </c>
      <c r="T9" s="79">
        <f t="shared" si="8"/>
        <v>19.21965317919075</v>
      </c>
      <c r="U9" s="54">
        <f t="shared" si="9"/>
        <v>19.390581717451525</v>
      </c>
    </row>
    <row r="10" spans="1:21" x14ac:dyDescent="0.2">
      <c r="A10" s="51" t="s">
        <v>6</v>
      </c>
      <c r="B10" s="48">
        <v>13</v>
      </c>
      <c r="C10" s="13">
        <v>14</v>
      </c>
      <c r="D10" s="69">
        <f>B10*100/$B$13</f>
        <v>0.11600928074245939</v>
      </c>
      <c r="E10" s="35">
        <f>C10*100/$C$13</f>
        <v>0.11501807426881368</v>
      </c>
      <c r="F10" s="101">
        <f t="shared" si="0"/>
        <v>1</v>
      </c>
      <c r="G10" s="66">
        <f>(C10-B10)*100/B10</f>
        <v>7.6923076923076925</v>
      </c>
      <c r="H10" s="43">
        <f>B10-N10</f>
        <v>13</v>
      </c>
      <c r="I10" s="7">
        <f>C10-O10</f>
        <v>14</v>
      </c>
      <c r="J10" s="61">
        <f t="shared" si="2"/>
        <v>0.15330188679245282</v>
      </c>
      <c r="K10" s="76">
        <f>I10*100/$I$13</f>
        <v>0.15133499081180413</v>
      </c>
      <c r="L10" s="132">
        <f t="shared" si="3"/>
        <v>1</v>
      </c>
      <c r="M10" s="66">
        <f t="shared" si="4"/>
        <v>7.6923076923076925</v>
      </c>
      <c r="N10" s="48">
        <v>0</v>
      </c>
      <c r="O10" s="13">
        <v>0</v>
      </c>
      <c r="P10" s="58">
        <f t="shared" si="5"/>
        <v>0</v>
      </c>
      <c r="Q10" s="77">
        <f>O10*100/$O$13</f>
        <v>0</v>
      </c>
      <c r="R10" s="128">
        <f t="shared" si="6"/>
        <v>0</v>
      </c>
      <c r="S10" s="75"/>
      <c r="T10" s="79">
        <f t="shared" si="8"/>
        <v>0</v>
      </c>
      <c r="U10" s="54">
        <f>O10*100/C10</f>
        <v>0</v>
      </c>
    </row>
    <row r="11" spans="1:21" x14ac:dyDescent="0.2">
      <c r="A11" s="52" t="s">
        <v>8</v>
      </c>
      <c r="B11" s="48">
        <v>5</v>
      </c>
      <c r="C11" s="13">
        <v>3</v>
      </c>
      <c r="D11" s="69">
        <f>B11*100/$B$13</f>
        <v>4.4618954131715155E-2</v>
      </c>
      <c r="E11" s="35">
        <f>C11*100/$C$13</f>
        <v>2.4646730200460071E-2</v>
      </c>
      <c r="F11" s="102">
        <f t="shared" si="0"/>
        <v>-2</v>
      </c>
      <c r="G11" s="67">
        <f>(C11-B11)*100/B11</f>
        <v>-40</v>
      </c>
      <c r="H11" s="44">
        <f>B11-N11</f>
        <v>5</v>
      </c>
      <c r="I11" s="20">
        <f>C11-O11</f>
        <v>3</v>
      </c>
      <c r="J11" s="61">
        <f t="shared" si="2"/>
        <v>5.8962264150943397E-2</v>
      </c>
      <c r="K11" s="131">
        <f>I11*100/$I$13</f>
        <v>3.2428926602529454E-2</v>
      </c>
      <c r="L11" s="133">
        <f t="shared" si="3"/>
        <v>-2</v>
      </c>
      <c r="M11" s="67">
        <f t="shared" si="4"/>
        <v>-40</v>
      </c>
      <c r="N11" s="55">
        <v>0</v>
      </c>
      <c r="O11" s="32">
        <v>0</v>
      </c>
      <c r="P11" s="58">
        <f t="shared" si="5"/>
        <v>0</v>
      </c>
      <c r="Q11" s="76">
        <f>O11*100/$O$13</f>
        <v>0</v>
      </c>
      <c r="R11" s="128">
        <f t="shared" si="6"/>
        <v>0</v>
      </c>
      <c r="S11" s="75"/>
      <c r="T11" s="79">
        <f t="shared" si="8"/>
        <v>0</v>
      </c>
      <c r="U11" s="54">
        <f>O11*100/C11</f>
        <v>0</v>
      </c>
    </row>
    <row r="12" spans="1:21" ht="17" thickBot="1" x14ac:dyDescent="0.25">
      <c r="A12" s="53" t="s">
        <v>9</v>
      </c>
      <c r="B12" s="56">
        <v>1</v>
      </c>
      <c r="C12" s="14">
        <v>1</v>
      </c>
      <c r="D12" s="70">
        <f>B12*100/$B$13</f>
        <v>8.9237908263430313E-3</v>
      </c>
      <c r="E12" s="36">
        <f>C12*100/$C$13</f>
        <v>8.2155767334866903E-3</v>
      </c>
      <c r="F12" s="99">
        <f t="shared" si="0"/>
        <v>0</v>
      </c>
      <c r="G12" s="54">
        <f>(C12-B12)*100/B12</f>
        <v>0</v>
      </c>
      <c r="H12" s="45">
        <f t="shared" si="1"/>
        <v>1</v>
      </c>
      <c r="I12" s="19">
        <f>C12-O12</f>
        <v>1</v>
      </c>
      <c r="J12" s="61">
        <f t="shared" si="2"/>
        <v>1.179245283018868E-2</v>
      </c>
      <c r="K12" s="77">
        <f>I12*100/$I$13</f>
        <v>1.0809642200843152E-2</v>
      </c>
      <c r="L12" s="134">
        <f t="shared" si="3"/>
        <v>0</v>
      </c>
      <c r="M12" s="54">
        <f t="shared" si="4"/>
        <v>0</v>
      </c>
      <c r="N12" s="56">
        <v>0</v>
      </c>
      <c r="O12" s="14">
        <v>0</v>
      </c>
      <c r="P12" s="74">
        <f t="shared" si="5"/>
        <v>0</v>
      </c>
      <c r="Q12" s="77">
        <f>O12*100/$O$13</f>
        <v>0</v>
      </c>
      <c r="R12" s="128">
        <f t="shared" si="6"/>
        <v>0</v>
      </c>
      <c r="S12" s="75"/>
      <c r="T12" s="79">
        <f t="shared" si="8"/>
        <v>0</v>
      </c>
      <c r="U12" s="54">
        <f t="shared" si="9"/>
        <v>0</v>
      </c>
    </row>
    <row r="13" spans="1:21" s="1" customFormat="1" ht="18" thickTop="1" thickBot="1" x14ac:dyDescent="0.25">
      <c r="A13" s="40" t="s">
        <v>53</v>
      </c>
      <c r="B13" s="46">
        <f>SUM(B4:B12)</f>
        <v>11206</v>
      </c>
      <c r="C13" s="47">
        <f>SUM(C4:C12)</f>
        <v>12172</v>
      </c>
      <c r="D13" s="71">
        <f>SUM(D4:D12)</f>
        <v>100</v>
      </c>
      <c r="E13" s="72">
        <f>SUM(E4:E12)</f>
        <v>100.00000000000001</v>
      </c>
      <c r="F13" s="126">
        <f t="shared" si="0"/>
        <v>966</v>
      </c>
      <c r="G13" s="127">
        <f>(C13-B13)*100/B13</f>
        <v>8.6203819382473679</v>
      </c>
      <c r="H13" s="46">
        <f>SUM(H4:H12)</f>
        <v>8480</v>
      </c>
      <c r="I13" s="47">
        <f>SUM(I4:I12)</f>
        <v>9251</v>
      </c>
      <c r="J13" s="73">
        <f>SUM(J4:J12)</f>
        <v>100.00000000000001</v>
      </c>
      <c r="K13" s="78">
        <f>SUM(K4:K12)</f>
        <v>100</v>
      </c>
      <c r="L13" s="135">
        <f t="shared" si="3"/>
        <v>771</v>
      </c>
      <c r="M13" s="127">
        <f t="shared" si="4"/>
        <v>9.0919811320754711</v>
      </c>
      <c r="N13" s="46">
        <f>SUM(N4:N12)</f>
        <v>2726</v>
      </c>
      <c r="O13" s="47">
        <f>SUM(O4:O12)</f>
        <v>2921</v>
      </c>
      <c r="P13" s="71">
        <f>SUM(P4:P12)</f>
        <v>100</v>
      </c>
      <c r="Q13" s="78">
        <f>SUM(Q4:Q12)</f>
        <v>100</v>
      </c>
      <c r="R13" s="138">
        <f t="shared" si="6"/>
        <v>195</v>
      </c>
      <c r="S13" s="139">
        <f t="shared" si="7"/>
        <v>7.1533382245047692</v>
      </c>
      <c r="T13" s="80">
        <f t="shared" si="8"/>
        <v>24.326253792611102</v>
      </c>
      <c r="U13" s="68">
        <f t="shared" si="9"/>
        <v>23.997699638514625</v>
      </c>
    </row>
    <row r="15" spans="1:21" s="151" customFormat="1" ht="15" x14ac:dyDescent="0.2">
      <c r="A15" s="155" t="s">
        <v>45</v>
      </c>
    </row>
    <row r="16" spans="1:21" s="151" customFormat="1" ht="15" x14ac:dyDescent="0.2">
      <c r="A16" s="151" t="s">
        <v>68</v>
      </c>
      <c r="B16" s="152"/>
      <c r="C16" s="152"/>
      <c r="D16" s="152"/>
      <c r="E16" s="152"/>
      <c r="F16" s="152"/>
      <c r="G16" s="152"/>
      <c r="I16" s="153"/>
      <c r="J16" s="153"/>
      <c r="K16" s="152"/>
      <c r="L16" s="152"/>
      <c r="M16" s="152"/>
      <c r="O16" s="153"/>
      <c r="P16" s="153"/>
      <c r="Q16" s="152"/>
      <c r="R16" s="152"/>
      <c r="S16" s="152"/>
      <c r="T16" s="152"/>
      <c r="U16" s="152"/>
    </row>
    <row r="17" spans="1:21" s="151" customFormat="1" ht="15" x14ac:dyDescent="0.2">
      <c r="A17" s="154" t="s">
        <v>67</v>
      </c>
      <c r="B17" s="153"/>
      <c r="C17" s="153"/>
      <c r="D17" s="153"/>
      <c r="E17" s="153"/>
      <c r="F17" s="153"/>
      <c r="G17" s="153"/>
      <c r="I17" s="153"/>
      <c r="J17" s="153"/>
      <c r="K17" s="153"/>
      <c r="L17" s="153"/>
      <c r="M17" s="153"/>
      <c r="O17" s="153"/>
      <c r="P17" s="153"/>
      <c r="Q17" s="153"/>
      <c r="R17" s="153"/>
      <c r="S17" s="153"/>
      <c r="T17" s="153"/>
      <c r="U17" s="153"/>
    </row>
  </sheetData>
  <mergeCells count="14">
    <mergeCell ref="N1:S1"/>
    <mergeCell ref="P2:Q2"/>
    <mergeCell ref="T1:U1"/>
    <mergeCell ref="T2:U2"/>
    <mergeCell ref="B1:G1"/>
    <mergeCell ref="F2:G2"/>
    <mergeCell ref="L2:M2"/>
    <mergeCell ref="R2:S2"/>
    <mergeCell ref="H1:M1"/>
    <mergeCell ref="B2:C2"/>
    <mergeCell ref="H2:I2"/>
    <mergeCell ref="N2:O2"/>
    <mergeCell ref="D2:E2"/>
    <mergeCell ref="J2:K2"/>
  </mergeCells>
  <hyperlinks>
    <hyperlink ref="A17" r:id="rId1" xr:uid="{1E522BAE-8BBC-464E-9B27-8B17D9F823E2}"/>
  </hyperlinks>
  <pageMargins left="0.7" right="0.7" top="0.75" bottom="0.75" header="0.3" footer="0.3"/>
  <ignoredErrors>
    <ignoredError sqref="B13:C13" formulaRange="1"/>
    <ignoredError sqref="D3:E3 T3:U3 H3:K3 N3:Q3" numberStoredAsText="1"/>
    <ignoredError sqref="G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zoomScale="120" zoomScaleNormal="120" zoomScalePageLayoutView="130" workbookViewId="0">
      <selection activeCell="D35" sqref="D35"/>
    </sheetView>
  </sheetViews>
  <sheetFormatPr baseColWidth="10" defaultRowHeight="16" x14ac:dyDescent="0.2"/>
  <cols>
    <col min="1" max="1" width="24.6640625" style="2" customWidth="1"/>
    <col min="2" max="2" width="11" style="2" customWidth="1"/>
    <col min="3" max="5" width="10.83203125" style="3"/>
    <col min="6" max="6" width="11.1640625" style="3" customWidth="1"/>
    <col min="7" max="7" width="10.83203125" style="3" customWidth="1"/>
    <col min="8" max="13" width="10.83203125" style="3"/>
    <col min="14" max="14" width="12.1640625" style="3" customWidth="1"/>
    <col min="15" max="20" width="10.83203125" style="3"/>
    <col min="21" max="21" width="10.5" style="3" customWidth="1"/>
    <col min="22" max="16384" width="10.83203125" style="2"/>
  </cols>
  <sheetData>
    <row r="1" spans="1:24" s="34" customFormat="1" ht="34" customHeight="1" x14ac:dyDescent="0.2">
      <c r="A1" s="95" t="s">
        <v>57</v>
      </c>
      <c r="B1" s="89" t="s">
        <v>20</v>
      </c>
      <c r="C1" s="90"/>
      <c r="D1" s="90"/>
      <c r="E1" s="90"/>
      <c r="F1" s="90"/>
      <c r="G1" s="91"/>
      <c r="H1" s="81" t="s">
        <v>48</v>
      </c>
      <c r="I1" s="82"/>
      <c r="J1" s="82"/>
      <c r="K1" s="82"/>
      <c r="L1" s="82"/>
      <c r="M1" s="83"/>
      <c r="N1" s="81" t="s">
        <v>43</v>
      </c>
      <c r="O1" s="82"/>
      <c r="P1" s="82"/>
      <c r="Q1" s="82"/>
      <c r="R1" s="82"/>
      <c r="S1" s="83"/>
      <c r="T1" s="82" t="s">
        <v>52</v>
      </c>
      <c r="U1" s="83"/>
    </row>
    <row r="2" spans="1:24" s="34" customFormat="1" ht="17" x14ac:dyDescent="0.2">
      <c r="A2" s="98" t="s">
        <v>7</v>
      </c>
      <c r="B2" s="94" t="s">
        <v>49</v>
      </c>
      <c r="C2" s="87"/>
      <c r="D2" s="86" t="s">
        <v>42</v>
      </c>
      <c r="E2" s="92"/>
      <c r="F2" s="103" t="s">
        <v>54</v>
      </c>
      <c r="G2" s="104"/>
      <c r="H2" s="94" t="s">
        <v>49</v>
      </c>
      <c r="I2" s="87"/>
      <c r="J2" s="86" t="s">
        <v>42</v>
      </c>
      <c r="K2" s="92"/>
      <c r="L2" s="103" t="s">
        <v>54</v>
      </c>
      <c r="M2" s="104"/>
      <c r="N2" s="94" t="s">
        <v>49</v>
      </c>
      <c r="O2" s="87"/>
      <c r="P2" s="86" t="s">
        <v>42</v>
      </c>
      <c r="Q2" s="92"/>
      <c r="R2" s="103" t="s">
        <v>54</v>
      </c>
      <c r="S2" s="104"/>
      <c r="T2" s="92" t="s">
        <v>42</v>
      </c>
      <c r="U2" s="93"/>
      <c r="V2" s="33"/>
      <c r="W2" s="33"/>
      <c r="X2" s="33"/>
    </row>
    <row r="3" spans="1:24" s="27" customFormat="1" ht="17" x14ac:dyDescent="0.2">
      <c r="A3" s="123"/>
      <c r="B3" s="117" t="s">
        <v>47</v>
      </c>
      <c r="C3" s="118" t="s">
        <v>46</v>
      </c>
      <c r="D3" s="124" t="s">
        <v>47</v>
      </c>
      <c r="E3" s="116" t="s">
        <v>46</v>
      </c>
      <c r="F3" s="107" t="s">
        <v>49</v>
      </c>
      <c r="G3" s="88" t="s">
        <v>42</v>
      </c>
      <c r="H3" s="122" t="s">
        <v>47</v>
      </c>
      <c r="I3" s="118" t="s">
        <v>46</v>
      </c>
      <c r="J3" s="124" t="s">
        <v>47</v>
      </c>
      <c r="K3" s="116" t="s">
        <v>46</v>
      </c>
      <c r="L3" s="118" t="s">
        <v>49</v>
      </c>
      <c r="M3" s="121" t="s">
        <v>42</v>
      </c>
      <c r="N3" s="122" t="s">
        <v>47</v>
      </c>
      <c r="O3" s="118" t="s">
        <v>46</v>
      </c>
      <c r="P3" s="116"/>
      <c r="Q3" s="116" t="s">
        <v>46</v>
      </c>
      <c r="R3" s="118" t="s">
        <v>49</v>
      </c>
      <c r="S3" s="121" t="s">
        <v>42</v>
      </c>
      <c r="T3" s="125" t="s">
        <v>47</v>
      </c>
      <c r="U3" s="121" t="s">
        <v>46</v>
      </c>
      <c r="V3" s="31"/>
      <c r="W3" s="31"/>
      <c r="X3" s="31"/>
    </row>
    <row r="4" spans="1:24" x14ac:dyDescent="0.2">
      <c r="A4" s="37" t="s">
        <v>0</v>
      </c>
      <c r="B4" s="41">
        <v>267</v>
      </c>
      <c r="C4" s="13">
        <v>310</v>
      </c>
      <c r="D4" s="58">
        <f>B4*100/$B$13</f>
        <v>0.38966725043782835</v>
      </c>
      <c r="E4" s="57">
        <f>C4*100/$C$13</f>
        <v>0.41022655092102478</v>
      </c>
      <c r="F4" s="23">
        <f>C4-B4</f>
        <v>43</v>
      </c>
      <c r="G4" s="64">
        <f>(C4-B4)*100/B4</f>
        <v>16.104868913857679</v>
      </c>
      <c r="H4" s="48">
        <f>B4-N4</f>
        <v>208</v>
      </c>
      <c r="I4" s="7">
        <f>C4-O4</f>
        <v>201</v>
      </c>
      <c r="J4" s="61">
        <f>H4*100/$H$13</f>
        <v>0.49598206834060615</v>
      </c>
      <c r="K4" s="60">
        <f>I4*100/$I$13</f>
        <v>0.4314878818453084</v>
      </c>
      <c r="L4" s="26">
        <f>I4-H4</f>
        <v>-7</v>
      </c>
      <c r="M4" s="108">
        <f>(I4-H4)*100/H4</f>
        <v>-3.3653846153846154</v>
      </c>
      <c r="N4" s="43">
        <v>59</v>
      </c>
      <c r="O4" s="13">
        <v>109</v>
      </c>
      <c r="P4" s="58">
        <f>N4*100/$N$13</f>
        <v>0.22194635669412782</v>
      </c>
      <c r="Q4" s="57">
        <f>O4*100/$O$13</f>
        <v>0.37605658099016731</v>
      </c>
      <c r="R4" s="23">
        <f>O4-N4</f>
        <v>50</v>
      </c>
      <c r="S4" s="114">
        <f>(O4-N4)*100/N4</f>
        <v>84.745762711864401</v>
      </c>
      <c r="T4" s="110">
        <f>N4*100/B4</f>
        <v>22.09737827715356</v>
      </c>
      <c r="U4" s="49">
        <f>O4*100/C4</f>
        <v>35.161290322580648</v>
      </c>
      <c r="V4" s="22"/>
      <c r="W4" s="22"/>
      <c r="X4" s="22"/>
    </row>
    <row r="5" spans="1:24" x14ac:dyDescent="0.2">
      <c r="A5" s="37" t="s">
        <v>1</v>
      </c>
      <c r="B5" s="43">
        <v>20539</v>
      </c>
      <c r="C5" s="13">
        <v>23923</v>
      </c>
      <c r="D5" s="58">
        <f t="shared" ref="D5:D12" si="0">B5*100/$B$13</f>
        <v>29.975189725627555</v>
      </c>
      <c r="E5" s="57">
        <f t="shared" ref="E5:E12" si="1">C5*100/$C$13</f>
        <v>31.657579928011856</v>
      </c>
      <c r="F5" s="23">
        <f t="shared" ref="F5:F13" si="2">C5-B5</f>
        <v>3384</v>
      </c>
      <c r="G5" s="64">
        <f>(C5-B5)*100/B5</f>
        <v>16.475972540045767</v>
      </c>
      <c r="H5" s="48">
        <f>B5-N5</f>
        <v>9421</v>
      </c>
      <c r="I5" s="7">
        <f>C5-O5</f>
        <v>11442</v>
      </c>
      <c r="J5" s="61">
        <f t="shared" ref="J5:J12" si="3">H5*100/$H$13</f>
        <v>22.464649354984857</v>
      </c>
      <c r="K5" s="60">
        <f>I5*100/$I$13</f>
        <v>24.562608676985167</v>
      </c>
      <c r="L5" s="25">
        <f t="shared" ref="L5:L13" si="4">I5-H5</f>
        <v>2021</v>
      </c>
      <c r="M5" s="64">
        <f t="shared" ref="M5:M13" si="5">(I5-H5)*100/H5</f>
        <v>21.452075151257826</v>
      </c>
      <c r="N5" s="43">
        <v>11118</v>
      </c>
      <c r="O5" s="13">
        <v>12481</v>
      </c>
      <c r="P5" s="58">
        <f t="shared" ref="P5:P12" si="6">N5*100/$N$13</f>
        <v>41.82372192754768</v>
      </c>
      <c r="Q5" s="57">
        <f t="shared" ref="Q5:Q12" si="7">O5*100/$O$13</f>
        <v>43.060203553562189</v>
      </c>
      <c r="R5" s="23">
        <f t="shared" ref="R5:R13" si="8">O5-N5</f>
        <v>1363</v>
      </c>
      <c r="S5" s="114">
        <f t="shared" ref="S5:S13" si="9">(O5-N5)*100/N5</f>
        <v>12.259399172513042</v>
      </c>
      <c r="T5" s="110">
        <f>N5*100/B5</f>
        <v>54.131165100540436</v>
      </c>
      <c r="U5" s="49">
        <f>O5*100/C5</f>
        <v>52.171550390837268</v>
      </c>
      <c r="V5" s="22"/>
      <c r="W5" s="22"/>
      <c r="X5" s="22"/>
    </row>
    <row r="6" spans="1:24" x14ac:dyDescent="0.2">
      <c r="A6" s="37" t="s">
        <v>2</v>
      </c>
      <c r="B6" s="43">
        <v>23442</v>
      </c>
      <c r="C6" s="13">
        <v>25852</v>
      </c>
      <c r="D6" s="58">
        <f t="shared" si="0"/>
        <v>34.211908931698773</v>
      </c>
      <c r="E6" s="57">
        <f t="shared" si="1"/>
        <v>34.210247723904295</v>
      </c>
      <c r="F6" s="23">
        <f t="shared" si="2"/>
        <v>2410</v>
      </c>
      <c r="G6" s="64">
        <f>(C6-B6)*100/B6</f>
        <v>10.280692773654126</v>
      </c>
      <c r="H6" s="48">
        <f>B6-N6</f>
        <v>11218</v>
      </c>
      <c r="I6" s="7">
        <f>C6-O6</f>
        <v>12705</v>
      </c>
      <c r="J6" s="61">
        <f t="shared" si="3"/>
        <v>26.74964828194673</v>
      </c>
      <c r="K6" s="60">
        <f>I6*100/$I$13</f>
        <v>27.273898203207178</v>
      </c>
      <c r="L6" s="25">
        <f t="shared" si="4"/>
        <v>1487</v>
      </c>
      <c r="M6" s="64">
        <f t="shared" si="5"/>
        <v>13.255482260652522</v>
      </c>
      <c r="N6" s="43">
        <v>12224</v>
      </c>
      <c r="O6" s="13">
        <v>13147</v>
      </c>
      <c r="P6" s="58">
        <f t="shared" si="6"/>
        <v>45.984275664898618</v>
      </c>
      <c r="Q6" s="57">
        <f t="shared" si="7"/>
        <v>45.357943764015872</v>
      </c>
      <c r="R6" s="23">
        <f t="shared" si="8"/>
        <v>923</v>
      </c>
      <c r="S6" s="114">
        <f t="shared" si="9"/>
        <v>7.5507198952879584</v>
      </c>
      <c r="T6" s="110">
        <f>N6*100/B6</f>
        <v>52.145721354833206</v>
      </c>
      <c r="U6" s="49">
        <f>O6*100/C6</f>
        <v>50.854866161225438</v>
      </c>
      <c r="V6" s="22"/>
      <c r="W6" s="22"/>
      <c r="X6" s="22"/>
    </row>
    <row r="7" spans="1:24" x14ac:dyDescent="0.2">
      <c r="A7" s="37" t="s">
        <v>3</v>
      </c>
      <c r="B7" s="43">
        <v>15034</v>
      </c>
      <c r="C7" s="13">
        <v>15395</v>
      </c>
      <c r="D7" s="58">
        <f t="shared" si="0"/>
        <v>21.941039112667834</v>
      </c>
      <c r="E7" s="57">
        <f t="shared" si="1"/>
        <v>20.372379843319923</v>
      </c>
      <c r="F7" s="23">
        <f t="shared" si="2"/>
        <v>361</v>
      </c>
      <c r="G7" s="64">
        <f>(C7-B7)*100/B7</f>
        <v>2.40122389251031</v>
      </c>
      <c r="H7" s="48">
        <f>B7-N7</f>
        <v>13364</v>
      </c>
      <c r="I7" s="7">
        <f>C7-O7</f>
        <v>13699</v>
      </c>
      <c r="J7" s="61">
        <f t="shared" si="3"/>
        <v>31.866847890883946</v>
      </c>
      <c r="K7" s="60">
        <f>I7*100/$I$13</f>
        <v>29.407723847755619</v>
      </c>
      <c r="L7" s="25">
        <f t="shared" si="4"/>
        <v>335</v>
      </c>
      <c r="M7" s="64">
        <f t="shared" si="5"/>
        <v>2.5067345106255612</v>
      </c>
      <c r="N7" s="43">
        <v>1670</v>
      </c>
      <c r="O7" s="13">
        <v>1696</v>
      </c>
      <c r="P7" s="58">
        <f t="shared" si="6"/>
        <v>6.2822104352405672</v>
      </c>
      <c r="Q7" s="57">
        <f t="shared" si="7"/>
        <v>5.8513023977919616</v>
      </c>
      <c r="R7" s="23">
        <f t="shared" si="8"/>
        <v>26</v>
      </c>
      <c r="S7" s="114">
        <f t="shared" si="9"/>
        <v>1.5568862275449102</v>
      </c>
      <c r="T7" s="110">
        <f>N7*100/B7</f>
        <v>11.108154849008914</v>
      </c>
      <c r="U7" s="49">
        <f>O7*100/C7</f>
        <v>11.01656381942189</v>
      </c>
      <c r="V7" s="22"/>
      <c r="W7" s="22"/>
      <c r="X7" s="22"/>
    </row>
    <row r="8" spans="1:24" x14ac:dyDescent="0.2">
      <c r="A8" s="37" t="s">
        <v>4</v>
      </c>
      <c r="B8" s="43">
        <v>5533</v>
      </c>
      <c r="C8" s="13">
        <v>6168</v>
      </c>
      <c r="D8" s="58">
        <f t="shared" si="0"/>
        <v>8.0750145942790432</v>
      </c>
      <c r="E8" s="57">
        <f t="shared" si="1"/>
        <v>8.1621850518738093</v>
      </c>
      <c r="F8" s="23">
        <f t="shared" si="2"/>
        <v>635</v>
      </c>
      <c r="G8" s="64">
        <f>(C8-B8)*100/B8</f>
        <v>11.476594975600939</v>
      </c>
      <c r="H8" s="48">
        <f>B8-N8</f>
        <v>5033</v>
      </c>
      <c r="I8" s="7">
        <f>C8-O8</f>
        <v>5742</v>
      </c>
      <c r="J8" s="61">
        <f t="shared" si="3"/>
        <v>12.00133533633784</v>
      </c>
      <c r="K8" s="60">
        <f>I8*100/$I$13</f>
        <v>12.326385161968959</v>
      </c>
      <c r="L8" s="25">
        <f t="shared" si="4"/>
        <v>709</v>
      </c>
      <c r="M8" s="64">
        <f t="shared" si="5"/>
        <v>14.087025630836479</v>
      </c>
      <c r="N8" s="43">
        <v>500</v>
      </c>
      <c r="O8" s="13">
        <v>426</v>
      </c>
      <c r="P8" s="58">
        <f t="shared" si="6"/>
        <v>1.8809013279163376</v>
      </c>
      <c r="Q8" s="57">
        <f t="shared" si="7"/>
        <v>1.4697257202001035</v>
      </c>
      <c r="R8" s="24">
        <f t="shared" si="8"/>
        <v>-74</v>
      </c>
      <c r="S8" s="115">
        <f t="shared" si="9"/>
        <v>-14.8</v>
      </c>
      <c r="T8" s="110">
        <f>N8*100/B8</f>
        <v>9.0366889571660938</v>
      </c>
      <c r="U8" s="49">
        <f>O8*100/C8</f>
        <v>6.9066147859922182</v>
      </c>
      <c r="V8" s="22"/>
      <c r="W8" s="22"/>
      <c r="X8" s="22"/>
    </row>
    <row r="9" spans="1:24" x14ac:dyDescent="0.2">
      <c r="A9" s="37" t="s">
        <v>5</v>
      </c>
      <c r="B9" s="43">
        <v>3668</v>
      </c>
      <c r="C9" s="13">
        <v>3875</v>
      </c>
      <c r="D9" s="58">
        <f t="shared" si="0"/>
        <v>5.3531815528312903</v>
      </c>
      <c r="E9" s="57">
        <f t="shared" si="1"/>
        <v>5.1278318865128094</v>
      </c>
      <c r="F9" s="23">
        <f t="shared" si="2"/>
        <v>207</v>
      </c>
      <c r="G9" s="64">
        <f>(C9-B9)*100/B9</f>
        <v>5.6434023991275897</v>
      </c>
      <c r="H9" s="48">
        <f>B9-N9</f>
        <v>2656</v>
      </c>
      <c r="I9" s="7">
        <f>C9-O9</f>
        <v>2749</v>
      </c>
      <c r="J9" s="61">
        <f t="shared" si="3"/>
        <v>6.3333094880415866</v>
      </c>
      <c r="K9" s="60">
        <f>I9*100/$I$13</f>
        <v>5.9012944636455362</v>
      </c>
      <c r="L9" s="25">
        <f t="shared" si="4"/>
        <v>93</v>
      </c>
      <c r="M9" s="64">
        <f t="shared" si="5"/>
        <v>3.5015060240963853</v>
      </c>
      <c r="N9" s="43">
        <v>1012</v>
      </c>
      <c r="O9" s="13">
        <v>1126</v>
      </c>
      <c r="P9" s="58">
        <f t="shared" si="6"/>
        <v>3.8069442877026671</v>
      </c>
      <c r="Q9" s="57">
        <f t="shared" si="7"/>
        <v>3.8847679834397102</v>
      </c>
      <c r="R9" s="23">
        <f t="shared" si="8"/>
        <v>114</v>
      </c>
      <c r="S9" s="114">
        <f t="shared" si="9"/>
        <v>11.264822134387352</v>
      </c>
      <c r="T9" s="110">
        <f>N9*100/B9</f>
        <v>27.589967284623775</v>
      </c>
      <c r="U9" s="49">
        <f>O9*100/C9</f>
        <v>29.058064516129033</v>
      </c>
      <c r="V9" s="22"/>
      <c r="W9" s="22"/>
      <c r="X9" s="22"/>
    </row>
    <row r="10" spans="1:24" x14ac:dyDescent="0.2">
      <c r="A10" s="37" t="s">
        <v>6</v>
      </c>
      <c r="B10" s="43">
        <v>32</v>
      </c>
      <c r="C10" s="13">
        <v>39</v>
      </c>
      <c r="D10" s="58">
        <f t="shared" si="0"/>
        <v>4.6701692936368944E-2</v>
      </c>
      <c r="E10" s="57">
        <f t="shared" si="1"/>
        <v>5.1609146728774084E-2</v>
      </c>
      <c r="F10" s="23">
        <f t="shared" si="2"/>
        <v>7</v>
      </c>
      <c r="G10" s="64">
        <f>(C10-B10)*100/B10</f>
        <v>21.875</v>
      </c>
      <c r="H10" s="48">
        <f>B10-N10</f>
        <v>32</v>
      </c>
      <c r="I10" s="7">
        <f>C10-O10</f>
        <v>39</v>
      </c>
      <c r="J10" s="61">
        <f t="shared" si="3"/>
        <v>7.6304933590862489E-2</v>
      </c>
      <c r="K10" s="60">
        <f>I10*100/$I$13</f>
        <v>8.3721529313268789E-2</v>
      </c>
      <c r="L10" s="25">
        <f t="shared" si="4"/>
        <v>7</v>
      </c>
      <c r="M10" s="64">
        <f t="shared" si="5"/>
        <v>21.875</v>
      </c>
      <c r="N10" s="43">
        <v>0</v>
      </c>
      <c r="O10" s="13">
        <v>0</v>
      </c>
      <c r="P10" s="58">
        <f t="shared" si="6"/>
        <v>0</v>
      </c>
      <c r="Q10" s="57">
        <f t="shared" si="7"/>
        <v>0</v>
      </c>
      <c r="R10" s="13">
        <f t="shared" si="8"/>
        <v>0</v>
      </c>
      <c r="S10" s="42"/>
      <c r="T10" s="110">
        <f>N10*100/B10</f>
        <v>0</v>
      </c>
      <c r="U10" s="49">
        <f>O10*100/C10</f>
        <v>0</v>
      </c>
      <c r="V10" s="22"/>
      <c r="W10" s="22"/>
      <c r="X10" s="22"/>
    </row>
    <row r="11" spans="1:24" x14ac:dyDescent="0.2">
      <c r="A11" s="38" t="s">
        <v>8</v>
      </c>
      <c r="B11" s="44">
        <v>5</v>
      </c>
      <c r="C11" s="32">
        <v>5</v>
      </c>
      <c r="D11" s="58">
        <f t="shared" si="0"/>
        <v>7.2971395213076475E-3</v>
      </c>
      <c r="E11" s="57">
        <f t="shared" si="1"/>
        <v>6.616557272919754E-3</v>
      </c>
      <c r="F11" s="13">
        <f t="shared" si="2"/>
        <v>0</v>
      </c>
      <c r="G11" s="49">
        <f>(C11-B11)*100/B11</f>
        <v>0</v>
      </c>
      <c r="H11" s="48">
        <f>B11-N11</f>
        <v>5</v>
      </c>
      <c r="I11" s="20">
        <f>C11-O11</f>
        <v>5</v>
      </c>
      <c r="J11" s="61">
        <f t="shared" si="3"/>
        <v>1.1922645873572264E-2</v>
      </c>
      <c r="K11" s="60">
        <f>I11*100/$I$13</f>
        <v>1.0733529399137024E-2</v>
      </c>
      <c r="L11" s="7">
        <f t="shared" si="4"/>
        <v>0</v>
      </c>
      <c r="M11" s="49">
        <f t="shared" si="5"/>
        <v>0</v>
      </c>
      <c r="N11" s="50">
        <v>0</v>
      </c>
      <c r="O11" s="32">
        <v>0</v>
      </c>
      <c r="P11" s="58">
        <f t="shared" si="6"/>
        <v>0</v>
      </c>
      <c r="Q11" s="57">
        <f t="shared" si="7"/>
        <v>0</v>
      </c>
      <c r="R11" s="13">
        <f t="shared" si="8"/>
        <v>0</v>
      </c>
      <c r="S11" s="42"/>
      <c r="T11" s="110">
        <f>N11*100/B11</f>
        <v>0</v>
      </c>
      <c r="U11" s="49">
        <f>O11*100/C11</f>
        <v>0</v>
      </c>
      <c r="V11" s="22"/>
      <c r="W11" s="22"/>
      <c r="X11" s="22"/>
    </row>
    <row r="12" spans="1:24" ht="17" thickBot="1" x14ac:dyDescent="0.25">
      <c r="A12" s="39" t="s">
        <v>9</v>
      </c>
      <c r="B12" s="45">
        <v>0</v>
      </c>
      <c r="C12" s="14">
        <v>1</v>
      </c>
      <c r="D12" s="58">
        <f t="shared" si="0"/>
        <v>0</v>
      </c>
      <c r="E12" s="57">
        <f t="shared" si="1"/>
        <v>1.323311454583951E-3</v>
      </c>
      <c r="F12" s="23">
        <f t="shared" si="2"/>
        <v>1</v>
      </c>
      <c r="G12" s="49"/>
      <c r="H12" s="48">
        <f>B12-N12</f>
        <v>0</v>
      </c>
      <c r="I12" s="19">
        <f>C12-O12</f>
        <v>1</v>
      </c>
      <c r="J12" s="61">
        <f t="shared" si="3"/>
        <v>0</v>
      </c>
      <c r="K12" s="60">
        <f>I12*100/$I$13</f>
        <v>2.146705879827405E-3</v>
      </c>
      <c r="L12" s="25">
        <f t="shared" si="4"/>
        <v>1</v>
      </c>
      <c r="M12" s="49"/>
      <c r="N12" s="45">
        <v>0</v>
      </c>
      <c r="O12" s="14">
        <v>0</v>
      </c>
      <c r="P12" s="58">
        <f t="shared" si="6"/>
        <v>0</v>
      </c>
      <c r="Q12" s="57">
        <f t="shared" si="7"/>
        <v>0</v>
      </c>
      <c r="R12" s="13">
        <f t="shared" si="8"/>
        <v>0</v>
      </c>
      <c r="S12" s="42"/>
      <c r="T12" s="110"/>
      <c r="U12" s="49">
        <f>O12*100/C12</f>
        <v>0</v>
      </c>
      <c r="V12" s="22"/>
      <c r="W12" s="22"/>
      <c r="X12" s="22"/>
    </row>
    <row r="13" spans="1:24" s="1" customFormat="1" ht="18" thickTop="1" thickBot="1" x14ac:dyDescent="0.25">
      <c r="A13" s="40" t="s">
        <v>55</v>
      </c>
      <c r="B13" s="46">
        <f>SUM(B4:B12)</f>
        <v>68520</v>
      </c>
      <c r="C13" s="47">
        <f>SUM(C4:C12)</f>
        <v>75568</v>
      </c>
      <c r="D13" s="59">
        <f>SUM(D4:D12)</f>
        <v>100</v>
      </c>
      <c r="E13" s="63">
        <f>SUM(E4:E12)</f>
        <v>100</v>
      </c>
      <c r="F13" s="105">
        <f t="shared" si="2"/>
        <v>7048</v>
      </c>
      <c r="G13" s="96">
        <f t="shared" ref="G13" si="10">(C13-B13)*100/B13</f>
        <v>10.28604786923526</v>
      </c>
      <c r="H13" s="46">
        <f>SUM(H4:H12)</f>
        <v>41937</v>
      </c>
      <c r="I13" s="47">
        <f>SUM(I4:I12)</f>
        <v>46583</v>
      </c>
      <c r="J13" s="62">
        <f>SUM(J4:J12)</f>
        <v>100.00000000000001</v>
      </c>
      <c r="K13" s="63">
        <f>SUM(K4:K12)</f>
        <v>100</v>
      </c>
      <c r="L13" s="109">
        <f t="shared" si="4"/>
        <v>4646</v>
      </c>
      <c r="M13" s="65">
        <f t="shared" si="5"/>
        <v>11.078522545723347</v>
      </c>
      <c r="N13" s="46">
        <f>SUM(N4:N12)</f>
        <v>26583</v>
      </c>
      <c r="O13" s="47">
        <f>SUM(O4:O12)</f>
        <v>28985</v>
      </c>
      <c r="P13" s="62">
        <f>SUM(P4:P12)</f>
        <v>100</v>
      </c>
      <c r="Q13" s="63">
        <f>SUM(Q4:Q12)</f>
        <v>100.00000000000001</v>
      </c>
      <c r="R13" s="112">
        <f t="shared" si="8"/>
        <v>2402</v>
      </c>
      <c r="S13" s="113">
        <f t="shared" si="9"/>
        <v>9.0358499793100862</v>
      </c>
      <c r="T13" s="111">
        <f>N13*100/B13</f>
        <v>38.795971978984241</v>
      </c>
      <c r="U13" s="97">
        <f>O13*100/C13</f>
        <v>38.356182511115819</v>
      </c>
      <c r="V13" s="21"/>
      <c r="W13" s="21"/>
      <c r="X13" s="21"/>
    </row>
    <row r="15" spans="1:24" s="151" customFormat="1" ht="15" x14ac:dyDescent="0.2">
      <c r="A15" s="151" t="s">
        <v>10</v>
      </c>
    </row>
    <row r="16" spans="1:24" s="151" customFormat="1" ht="16" customHeight="1" x14ac:dyDescent="0.2">
      <c r="A16" s="157" t="s">
        <v>19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s="151" customFormat="1" ht="15" x14ac:dyDescent="0.2">
      <c r="A17" s="151" t="s">
        <v>68</v>
      </c>
      <c r="B17" s="152"/>
      <c r="C17" s="152"/>
      <c r="D17" s="152"/>
      <c r="E17" s="152"/>
      <c r="F17" s="152"/>
      <c r="G17" s="152"/>
      <c r="I17" s="153"/>
      <c r="J17" s="153"/>
      <c r="K17" s="152"/>
      <c r="L17" s="152"/>
      <c r="M17" s="152"/>
      <c r="O17" s="153"/>
      <c r="P17" s="153"/>
      <c r="Q17" s="152"/>
      <c r="R17" s="152"/>
      <c r="S17" s="152"/>
      <c r="T17" s="152"/>
      <c r="U17" s="152"/>
    </row>
    <row r="18" spans="1:21" s="151" customFormat="1" ht="15" x14ac:dyDescent="0.2">
      <c r="A18" s="154" t="s">
        <v>67</v>
      </c>
      <c r="B18" s="153"/>
      <c r="C18" s="153"/>
      <c r="D18" s="153"/>
      <c r="E18" s="153"/>
      <c r="F18" s="153"/>
      <c r="G18" s="153"/>
      <c r="I18" s="153"/>
      <c r="J18" s="153"/>
      <c r="K18" s="153"/>
      <c r="L18" s="153"/>
      <c r="M18" s="153"/>
      <c r="O18" s="153"/>
      <c r="P18" s="153"/>
      <c r="Q18" s="153"/>
      <c r="R18" s="153"/>
      <c r="S18" s="153"/>
      <c r="T18" s="153"/>
      <c r="U18" s="153"/>
    </row>
  </sheetData>
  <mergeCells count="15">
    <mergeCell ref="R2:S2"/>
    <mergeCell ref="N1:S1"/>
    <mergeCell ref="A16:U16"/>
    <mergeCell ref="D2:E2"/>
    <mergeCell ref="J2:K2"/>
    <mergeCell ref="P2:Q2"/>
    <mergeCell ref="H2:I2"/>
    <mergeCell ref="T1:U1"/>
    <mergeCell ref="T2:U2"/>
    <mergeCell ref="F2:G2"/>
    <mergeCell ref="B1:G1"/>
    <mergeCell ref="L2:M2"/>
    <mergeCell ref="H1:M1"/>
    <mergeCell ref="B2:C2"/>
    <mergeCell ref="N2:O2"/>
  </mergeCells>
  <hyperlinks>
    <hyperlink ref="A16" r:id="rId1" xr:uid="{7F042E66-E3D8-5C4C-9D38-4E3DCD28ADB6}"/>
    <hyperlink ref="A18" r:id="rId2" xr:uid="{F86E2601-B967-0E41-95F4-06284202CE9F}"/>
  </hyperlinks>
  <pageMargins left="0.7" right="0.7" top="0.75" bottom="0.75" header="0.3" footer="0.3"/>
  <ignoredErrors>
    <ignoredError sqref="N3:O3 B3:E3 T3:U3 H3:K3 Q3" numberStoredAsText="1"/>
    <ignoredError sqref="U13 G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B911-8086-FF4D-AC9E-C2302932D116}">
  <dimension ref="A1:U21"/>
  <sheetViews>
    <sheetView zoomScale="120" zoomScaleNormal="120" zoomScalePageLayoutView="130" workbookViewId="0"/>
  </sheetViews>
  <sheetFormatPr baseColWidth="10" defaultRowHeight="16" x14ac:dyDescent="0.2"/>
  <cols>
    <col min="1" max="1" width="19.33203125" style="1" customWidth="1"/>
    <col min="2" max="2" width="12" style="2" customWidth="1"/>
    <col min="3" max="3" width="11.1640625" style="2" customWidth="1"/>
    <col min="4" max="4" width="9.83203125" style="2" customWidth="1"/>
    <col min="5" max="5" width="8.1640625" style="2" customWidth="1"/>
    <col min="6" max="6" width="13.6640625" style="3" customWidth="1"/>
    <col min="7" max="16" width="10.83203125" style="2"/>
    <col min="17" max="17" width="7.6640625" style="2" customWidth="1"/>
    <col min="18" max="16384" width="10.83203125" style="2"/>
  </cols>
  <sheetData>
    <row r="1" spans="1:6" x14ac:dyDescent="0.2">
      <c r="A1" s="142" t="s">
        <v>62</v>
      </c>
      <c r="B1" s="143"/>
      <c r="C1" s="143"/>
      <c r="D1" s="143"/>
      <c r="E1" s="143"/>
      <c r="F1" s="144"/>
    </row>
    <row r="2" spans="1:6" s="1" customFormat="1" x14ac:dyDescent="0.2">
      <c r="A2" s="142"/>
      <c r="B2" s="145" t="s">
        <v>58</v>
      </c>
      <c r="C2" s="145"/>
      <c r="D2" s="145"/>
      <c r="E2" s="145"/>
      <c r="F2" s="146" t="s">
        <v>15</v>
      </c>
    </row>
    <row r="3" spans="1:6" s="1" customFormat="1" x14ac:dyDescent="0.2">
      <c r="A3" s="147" t="s">
        <v>16</v>
      </c>
      <c r="B3" s="149" t="s">
        <v>59</v>
      </c>
      <c r="C3" s="149" t="s">
        <v>60</v>
      </c>
      <c r="D3" s="149" t="s">
        <v>61</v>
      </c>
      <c r="E3" s="148" t="s">
        <v>18</v>
      </c>
      <c r="F3" s="146" t="s">
        <v>17</v>
      </c>
    </row>
    <row r="4" spans="1:6" x14ac:dyDescent="0.2">
      <c r="A4" s="6">
        <v>2010</v>
      </c>
      <c r="B4" s="7">
        <v>34221</v>
      </c>
      <c r="C4" s="7">
        <f t="shared" ref="C4:C15" si="0">B4-D4</f>
        <v>28422</v>
      </c>
      <c r="D4" s="7">
        <v>5799</v>
      </c>
      <c r="E4" s="140">
        <f t="shared" ref="E4:E12" si="1">D4*100/B4</f>
        <v>16.945735074953976</v>
      </c>
      <c r="F4" s="7">
        <v>94108</v>
      </c>
    </row>
    <row r="5" spans="1:6" x14ac:dyDescent="0.2">
      <c r="A5" s="6">
        <v>2011</v>
      </c>
      <c r="B5" s="7">
        <v>37997</v>
      </c>
      <c r="C5" s="7">
        <f t="shared" si="0"/>
        <v>30254</v>
      </c>
      <c r="D5" s="7">
        <v>7743</v>
      </c>
      <c r="E5" s="140">
        <f t="shared" si="1"/>
        <v>20.377924572992605</v>
      </c>
      <c r="F5" s="7">
        <v>109051</v>
      </c>
    </row>
    <row r="6" spans="1:6" x14ac:dyDescent="0.2">
      <c r="A6" s="6">
        <v>2012</v>
      </c>
      <c r="B6" s="7">
        <v>36955</v>
      </c>
      <c r="C6" s="7">
        <f t="shared" si="0"/>
        <v>30220</v>
      </c>
      <c r="D6" s="7">
        <v>6735</v>
      </c>
      <c r="E6" s="140">
        <f t="shared" si="1"/>
        <v>18.224868082803411</v>
      </c>
      <c r="F6" s="7">
        <v>103593</v>
      </c>
    </row>
    <row r="7" spans="1:6" x14ac:dyDescent="0.2">
      <c r="A7" s="6">
        <v>2013</v>
      </c>
      <c r="B7" s="7">
        <v>41919</v>
      </c>
      <c r="C7" s="7">
        <f t="shared" si="0"/>
        <v>34346</v>
      </c>
      <c r="D7" s="7">
        <v>7573</v>
      </c>
      <c r="E7" s="140">
        <f t="shared" si="1"/>
        <v>18.065793554235551</v>
      </c>
      <c r="F7" s="7">
        <v>82667</v>
      </c>
    </row>
    <row r="8" spans="1:6" x14ac:dyDescent="0.2">
      <c r="A8" s="6">
        <v>2014</v>
      </c>
      <c r="B8" s="7">
        <v>43729</v>
      </c>
      <c r="C8" s="7">
        <f t="shared" si="0"/>
        <v>35091</v>
      </c>
      <c r="D8" s="7">
        <v>8638</v>
      </c>
      <c r="E8" s="140">
        <f t="shared" si="1"/>
        <v>19.753481671202177</v>
      </c>
      <c r="F8" s="7">
        <v>117684</v>
      </c>
    </row>
    <row r="9" spans="1:6" x14ac:dyDescent="0.2">
      <c r="A9" s="6">
        <v>2015</v>
      </c>
      <c r="B9" s="7">
        <v>56867</v>
      </c>
      <c r="C9" s="7">
        <f t="shared" si="0"/>
        <v>43824</v>
      </c>
      <c r="D9" s="7">
        <v>13043</v>
      </c>
      <c r="E9" s="140">
        <f t="shared" si="1"/>
        <v>22.935973411644714</v>
      </c>
      <c r="F9" s="7">
        <v>136383</v>
      </c>
    </row>
    <row r="10" spans="1:6" x14ac:dyDescent="0.2">
      <c r="A10" s="6">
        <v>2016</v>
      </c>
      <c r="B10" s="7">
        <v>49819</v>
      </c>
      <c r="C10" s="7">
        <f t="shared" si="0"/>
        <v>35193</v>
      </c>
      <c r="D10" s="7">
        <v>14626</v>
      </c>
      <c r="E10" s="140">
        <f t="shared" si="1"/>
        <v>29.358276962604627</v>
      </c>
      <c r="F10" s="7">
        <v>198208</v>
      </c>
    </row>
    <row r="11" spans="1:6" x14ac:dyDescent="0.2">
      <c r="A11" s="6">
        <v>2017</v>
      </c>
      <c r="B11" s="7">
        <v>64467</v>
      </c>
      <c r="C11" s="7">
        <f t="shared" si="0"/>
        <v>46646</v>
      </c>
      <c r="D11" s="7">
        <v>17821</v>
      </c>
      <c r="E11" s="140">
        <f t="shared" si="1"/>
        <v>27.643600601858314</v>
      </c>
      <c r="F11" s="7">
        <v>193402</v>
      </c>
    </row>
    <row r="12" spans="1:6" x14ac:dyDescent="0.2">
      <c r="A12" s="6">
        <v>2018</v>
      </c>
      <c r="B12" s="7">
        <v>67566</v>
      </c>
      <c r="C12" s="7">
        <f t="shared" si="0"/>
        <v>48211</v>
      </c>
      <c r="D12" s="7">
        <v>19355</v>
      </c>
      <c r="E12" s="140">
        <f t="shared" si="1"/>
        <v>28.646064588698458</v>
      </c>
      <c r="F12" s="7">
        <v>184026</v>
      </c>
    </row>
    <row r="13" spans="1:6" x14ac:dyDescent="0.2">
      <c r="A13" s="6">
        <v>2019</v>
      </c>
      <c r="B13" s="7">
        <v>69160</v>
      </c>
      <c r="C13" s="7">
        <f t="shared" si="0"/>
        <v>44725</v>
      </c>
      <c r="D13" s="7">
        <v>24435</v>
      </c>
      <c r="E13" s="140">
        <f>D13*100/B13</f>
        <v>35.331116252168883</v>
      </c>
      <c r="F13" s="7">
        <v>215143</v>
      </c>
    </row>
    <row r="14" spans="1:6" x14ac:dyDescent="0.2">
      <c r="A14" s="6">
        <v>2020</v>
      </c>
      <c r="B14" s="7">
        <v>68515</v>
      </c>
      <c r="C14" s="7">
        <f t="shared" si="0"/>
        <v>41932</v>
      </c>
      <c r="D14" s="7">
        <f>26524+59</f>
        <v>26583</v>
      </c>
      <c r="E14" s="141">
        <f>D14*100/B14</f>
        <v>38.798803181785011</v>
      </c>
      <c r="F14" s="7">
        <v>202542</v>
      </c>
    </row>
    <row r="15" spans="1:6" x14ac:dyDescent="0.2">
      <c r="A15" s="6">
        <v>2021</v>
      </c>
      <c r="B15" s="7">
        <v>75568</v>
      </c>
      <c r="C15" s="7">
        <f t="shared" si="0"/>
        <v>46583</v>
      </c>
      <c r="D15" s="7">
        <v>28985</v>
      </c>
      <c r="E15" s="141">
        <f>D15*100/B15</f>
        <v>38.356182511115819</v>
      </c>
      <c r="F15" s="7"/>
    </row>
    <row r="16" spans="1:6" x14ac:dyDescent="0.2">
      <c r="A16" s="10"/>
      <c r="B16" s="8"/>
      <c r="C16" s="8"/>
      <c r="D16" s="8"/>
      <c r="E16" s="9"/>
      <c r="F16" s="8"/>
    </row>
    <row r="17" spans="1:21" s="151" customFormat="1" ht="15" x14ac:dyDescent="0.2">
      <c r="A17" s="156" t="s">
        <v>21</v>
      </c>
      <c r="B17" s="156"/>
      <c r="C17" s="156"/>
      <c r="D17" s="156"/>
      <c r="E17" s="156"/>
      <c r="F17" s="156"/>
    </row>
    <row r="18" spans="1:21" s="151" customFormat="1" ht="15" x14ac:dyDescent="0.2">
      <c r="A18" s="157" t="s">
        <v>19</v>
      </c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21" s="151" customFormat="1" ht="15" x14ac:dyDescent="0.2">
      <c r="A19" s="151" t="s">
        <v>68</v>
      </c>
      <c r="B19" s="152"/>
      <c r="C19" s="152"/>
      <c r="D19" s="152"/>
      <c r="E19" s="152"/>
      <c r="F19" s="152"/>
      <c r="G19" s="152"/>
      <c r="I19" s="153"/>
      <c r="J19" s="153"/>
      <c r="K19" s="152"/>
      <c r="L19" s="152"/>
      <c r="M19" s="152"/>
      <c r="O19" s="153"/>
      <c r="P19" s="153"/>
      <c r="Q19" s="152"/>
      <c r="R19" s="152"/>
      <c r="S19" s="152"/>
      <c r="T19" s="152"/>
      <c r="U19" s="152"/>
    </row>
    <row r="20" spans="1:21" s="151" customFormat="1" ht="15" x14ac:dyDescent="0.2">
      <c r="A20" s="154" t="s">
        <v>67</v>
      </c>
      <c r="B20" s="153"/>
      <c r="C20" s="153"/>
      <c r="D20" s="153"/>
      <c r="E20" s="153"/>
      <c r="F20" s="153"/>
      <c r="G20" s="153"/>
      <c r="I20" s="153"/>
      <c r="J20" s="153"/>
      <c r="K20" s="153"/>
      <c r="L20" s="153"/>
      <c r="M20" s="153"/>
      <c r="O20" s="153"/>
      <c r="P20" s="153"/>
      <c r="Q20" s="153"/>
      <c r="R20" s="153"/>
      <c r="S20" s="153"/>
      <c r="T20" s="153"/>
      <c r="U20" s="153"/>
    </row>
    <row r="21" spans="1:21" s="151" customFormat="1" ht="15" x14ac:dyDescent="0.2">
      <c r="A21" s="154"/>
      <c r="B21" s="153"/>
      <c r="C21" s="153"/>
      <c r="D21" s="153"/>
      <c r="E21" s="153"/>
      <c r="F21" s="153"/>
      <c r="G21" s="153"/>
      <c r="I21" s="153"/>
      <c r="J21" s="153"/>
      <c r="K21" s="153"/>
      <c r="L21" s="153"/>
      <c r="M21" s="153"/>
      <c r="O21" s="153"/>
      <c r="P21" s="153"/>
      <c r="Q21" s="153"/>
      <c r="R21" s="153"/>
      <c r="S21" s="153"/>
      <c r="T21" s="153"/>
      <c r="U21" s="153"/>
    </row>
  </sheetData>
  <mergeCells count="3">
    <mergeCell ref="B2:E2"/>
    <mergeCell ref="A17:F17"/>
    <mergeCell ref="A18:J18"/>
  </mergeCells>
  <hyperlinks>
    <hyperlink ref="A18" r:id="rId1" xr:uid="{9F5B7CFA-D7F0-BA46-84CB-BFADA6266FED}"/>
    <hyperlink ref="A20" r:id="rId2" xr:uid="{9ED9D6C8-AD5B-FA4B-9DA5-5FCAB84F2CE4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50D1-CD27-EF47-A010-E2A66DBF0E88}">
  <dimension ref="A1:U17"/>
  <sheetViews>
    <sheetView zoomScale="120" zoomScaleNormal="120" zoomScalePageLayoutView="130" workbookViewId="0">
      <selection activeCell="E47" sqref="E47"/>
    </sheetView>
  </sheetViews>
  <sheetFormatPr baseColWidth="10" defaultRowHeight="16" x14ac:dyDescent="0.2"/>
  <cols>
    <col min="1" max="1" width="5.1640625" style="2" customWidth="1"/>
    <col min="2" max="2" width="12.33203125" style="2" bestFit="1" customWidth="1"/>
    <col min="3" max="3" width="15.1640625" style="3" customWidth="1"/>
    <col min="4" max="4" width="10.83203125" style="18"/>
    <col min="5" max="16384" width="10.83203125" style="2"/>
  </cols>
  <sheetData>
    <row r="1" spans="1:21" s="1" customFormat="1" x14ac:dyDescent="0.2">
      <c r="A1" s="1" t="s">
        <v>64</v>
      </c>
      <c r="C1" s="11"/>
      <c r="D1" s="15"/>
    </row>
    <row r="3" spans="1:21" s="1" customFormat="1" x14ac:dyDescent="0.2">
      <c r="A3" s="16" t="s">
        <v>22</v>
      </c>
      <c r="B3" s="4" t="s">
        <v>23</v>
      </c>
      <c r="C3" s="150" t="s">
        <v>63</v>
      </c>
      <c r="D3" s="15"/>
    </row>
    <row r="4" spans="1:21" x14ac:dyDescent="0.2">
      <c r="A4" s="17">
        <v>1</v>
      </c>
      <c r="B4" s="12" t="s">
        <v>24</v>
      </c>
      <c r="C4" s="7">
        <v>303770</v>
      </c>
      <c r="D4" s="18" t="s">
        <v>30</v>
      </c>
    </row>
    <row r="5" spans="1:21" x14ac:dyDescent="0.2">
      <c r="A5" s="17">
        <v>2</v>
      </c>
      <c r="B5" s="12" t="s">
        <v>11</v>
      </c>
      <c r="C5" s="13">
        <v>256988</v>
      </c>
      <c r="D5" s="18" t="s">
        <v>31</v>
      </c>
    </row>
    <row r="6" spans="1:21" x14ac:dyDescent="0.2">
      <c r="A6" s="17">
        <v>3</v>
      </c>
      <c r="B6" s="12" t="s">
        <v>12</v>
      </c>
      <c r="C6" s="13">
        <v>123444</v>
      </c>
      <c r="D6" s="18" t="s">
        <v>32</v>
      </c>
    </row>
    <row r="7" spans="1:21" x14ac:dyDescent="0.2">
      <c r="A7" s="159">
        <v>4</v>
      </c>
      <c r="B7" s="158" t="s">
        <v>36</v>
      </c>
      <c r="C7" s="23">
        <v>75568</v>
      </c>
    </row>
    <row r="8" spans="1:21" x14ac:dyDescent="0.2">
      <c r="A8" s="17">
        <v>5</v>
      </c>
      <c r="B8" s="12" t="s">
        <v>26</v>
      </c>
      <c r="C8" s="13">
        <v>49935</v>
      </c>
    </row>
    <row r="9" spans="1:21" x14ac:dyDescent="0.2">
      <c r="A9" s="17">
        <v>6</v>
      </c>
      <c r="B9" s="12" t="s">
        <v>25</v>
      </c>
      <c r="C9" s="13">
        <v>49911</v>
      </c>
    </row>
    <row r="10" spans="1:21" x14ac:dyDescent="0.2">
      <c r="A10" s="17">
        <v>7</v>
      </c>
      <c r="B10" s="12" t="s">
        <v>29</v>
      </c>
      <c r="C10" s="13">
        <v>39751</v>
      </c>
    </row>
    <row r="11" spans="1:21" x14ac:dyDescent="0.2">
      <c r="A11" s="17">
        <v>8</v>
      </c>
      <c r="B11" s="12" t="s">
        <v>28</v>
      </c>
      <c r="C11" s="13">
        <v>37942</v>
      </c>
    </row>
    <row r="12" spans="1:21" x14ac:dyDescent="0.2">
      <c r="A12" s="17">
        <v>9</v>
      </c>
      <c r="B12" s="12" t="s">
        <v>13</v>
      </c>
      <c r="C12" s="13">
        <v>32780</v>
      </c>
    </row>
    <row r="14" spans="1:21" s="151" customFormat="1" ht="15" x14ac:dyDescent="0.2">
      <c r="A14" s="156" t="s">
        <v>21</v>
      </c>
      <c r="B14" s="156"/>
      <c r="C14" s="156"/>
      <c r="D14" s="156"/>
      <c r="E14" s="156"/>
      <c r="F14" s="156"/>
    </row>
    <row r="15" spans="1:21" s="151" customFormat="1" ht="15" customHeight="1" x14ac:dyDescent="0.2">
      <c r="A15" s="157" t="s">
        <v>19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</row>
    <row r="16" spans="1:21" s="151" customFormat="1" ht="15" x14ac:dyDescent="0.2">
      <c r="A16" s="151" t="s">
        <v>68</v>
      </c>
      <c r="B16" s="152"/>
      <c r="C16" s="152"/>
      <c r="D16" s="152"/>
      <c r="E16" s="152"/>
      <c r="F16" s="152"/>
      <c r="G16" s="152"/>
      <c r="I16" s="153"/>
      <c r="J16" s="153"/>
      <c r="K16" s="152"/>
      <c r="L16" s="152"/>
      <c r="M16" s="152"/>
      <c r="O16" s="153"/>
      <c r="P16" s="153"/>
      <c r="Q16" s="152"/>
      <c r="R16" s="152"/>
      <c r="S16" s="152"/>
      <c r="T16" s="152"/>
      <c r="U16" s="152"/>
    </row>
    <row r="17" spans="1:21" s="151" customFormat="1" ht="15" x14ac:dyDescent="0.2">
      <c r="A17" s="154" t="s">
        <v>67</v>
      </c>
      <c r="B17" s="153"/>
      <c r="C17" s="153"/>
      <c r="D17" s="153"/>
      <c r="E17" s="153"/>
      <c r="F17" s="153"/>
      <c r="G17" s="153"/>
      <c r="I17" s="153"/>
      <c r="J17" s="153"/>
      <c r="K17" s="153"/>
      <c r="L17" s="153"/>
      <c r="M17" s="153"/>
      <c r="O17" s="153"/>
      <c r="P17" s="153"/>
      <c r="Q17" s="153"/>
      <c r="R17" s="153"/>
      <c r="S17" s="153"/>
      <c r="T17" s="153"/>
      <c r="U17" s="153"/>
    </row>
  </sheetData>
  <sortState xmlns:xlrd2="http://schemas.microsoft.com/office/spreadsheetml/2017/richdata2" ref="A4:Q12">
    <sortCondition descending="1" ref="C4:C12"/>
  </sortState>
  <mergeCells count="2">
    <mergeCell ref="A14:F14"/>
    <mergeCell ref="A15:M15"/>
  </mergeCells>
  <hyperlinks>
    <hyperlink ref="A15" r:id="rId1" xr:uid="{1B1BDB99-BA46-234D-A982-F83DFC095706}"/>
    <hyperlink ref="A17" r:id="rId2" xr:uid="{9937F6CC-0224-C443-8BD9-7A53D7AF74E9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52265-5E38-7F48-8939-D8F33FEF4FCA}">
  <sheetPr>
    <pageSetUpPr fitToPage="1"/>
  </sheetPr>
  <dimension ref="A1:U14"/>
  <sheetViews>
    <sheetView zoomScale="120" zoomScaleNormal="120" workbookViewId="0">
      <selection activeCell="I48" sqref="I47:I48"/>
    </sheetView>
  </sheetViews>
  <sheetFormatPr baseColWidth="10" defaultRowHeight="16" x14ac:dyDescent="0.2"/>
  <cols>
    <col min="1" max="1" width="12.1640625" style="2" customWidth="1"/>
    <col min="2" max="2" width="15.83203125" style="3" bestFit="1" customWidth="1"/>
    <col min="3" max="3" width="14.33203125" style="3" bestFit="1" customWidth="1"/>
    <col min="4" max="16384" width="10.83203125" style="2"/>
  </cols>
  <sheetData>
    <row r="1" spans="1:21" s="1" customFormat="1" x14ac:dyDescent="0.2">
      <c r="A1" s="1" t="s">
        <v>65</v>
      </c>
      <c r="B1" s="11"/>
      <c r="C1" s="11"/>
    </row>
    <row r="3" spans="1:21" s="1" customFormat="1" x14ac:dyDescent="0.2">
      <c r="A3" s="4" t="s">
        <v>23</v>
      </c>
      <c r="B3" s="5" t="s">
        <v>14</v>
      </c>
      <c r="C3" s="11"/>
    </row>
    <row r="4" spans="1:21" x14ac:dyDescent="0.2">
      <c r="A4" s="12" t="s">
        <v>36</v>
      </c>
      <c r="B4" s="7">
        <v>75568</v>
      </c>
    </row>
    <row r="5" spans="1:21" x14ac:dyDescent="0.2">
      <c r="A5" s="12" t="s">
        <v>27</v>
      </c>
      <c r="B5" s="13">
        <v>28235</v>
      </c>
    </row>
    <row r="6" spans="1:21" x14ac:dyDescent="0.2">
      <c r="A6" s="12" t="s">
        <v>33</v>
      </c>
      <c r="B6" s="13">
        <v>24966</v>
      </c>
    </row>
    <row r="7" spans="1:21" x14ac:dyDescent="0.2">
      <c r="A7" s="12" t="s">
        <v>34</v>
      </c>
      <c r="B7" s="13">
        <v>6396</v>
      </c>
    </row>
    <row r="8" spans="1:21" x14ac:dyDescent="0.2">
      <c r="A8" s="12" t="s">
        <v>35</v>
      </c>
      <c r="B8" s="13">
        <v>5016</v>
      </c>
    </row>
    <row r="10" spans="1:21" s="151" customFormat="1" ht="15" x14ac:dyDescent="0.2">
      <c r="A10" s="156" t="s">
        <v>21</v>
      </c>
      <c r="B10" s="156"/>
      <c r="C10" s="156"/>
      <c r="D10" s="156"/>
      <c r="E10" s="156"/>
      <c r="F10" s="156"/>
    </row>
    <row r="11" spans="1:21" s="151" customFormat="1" ht="15" x14ac:dyDescent="0.2">
      <c r="A11" s="157" t="s">
        <v>19</v>
      </c>
      <c r="B11" s="157"/>
      <c r="C11" s="157"/>
      <c r="D11" s="157"/>
      <c r="E11" s="157"/>
      <c r="F11" s="157"/>
      <c r="G11" s="157"/>
      <c r="H11" s="157"/>
      <c r="I11" s="157"/>
      <c r="J11" s="157"/>
    </row>
    <row r="12" spans="1:21" s="151" customFormat="1" ht="15" x14ac:dyDescent="0.2">
      <c r="A12" s="151" t="s">
        <v>68</v>
      </c>
      <c r="B12" s="152"/>
      <c r="C12" s="152"/>
      <c r="D12" s="152"/>
      <c r="E12" s="152"/>
      <c r="F12" s="152"/>
      <c r="G12" s="152"/>
      <c r="I12" s="153"/>
      <c r="J12" s="153"/>
      <c r="K12" s="152"/>
      <c r="L12" s="152"/>
      <c r="M12" s="152"/>
      <c r="O12" s="153"/>
      <c r="P12" s="153"/>
      <c r="Q12" s="152"/>
      <c r="R12" s="152"/>
      <c r="S12" s="152"/>
      <c r="T12" s="152"/>
      <c r="U12" s="152"/>
    </row>
    <row r="13" spans="1:21" s="151" customFormat="1" ht="15" x14ac:dyDescent="0.2">
      <c r="A13" s="154" t="s">
        <v>67</v>
      </c>
      <c r="B13" s="153"/>
      <c r="C13" s="153"/>
      <c r="D13" s="153"/>
      <c r="E13" s="153"/>
      <c r="F13" s="153"/>
      <c r="G13" s="153"/>
      <c r="I13" s="153"/>
      <c r="J13" s="153"/>
      <c r="K13" s="153"/>
      <c r="L13" s="153"/>
      <c r="M13" s="153"/>
      <c r="O13" s="153"/>
      <c r="P13" s="153"/>
      <c r="Q13" s="153"/>
      <c r="R13" s="153"/>
      <c r="S13" s="153"/>
      <c r="T13" s="153"/>
      <c r="U13" s="153"/>
    </row>
    <row r="14" spans="1:21" s="151" customFormat="1" ht="15" x14ac:dyDescent="0.2">
      <c r="A14" s="154"/>
      <c r="B14" s="153"/>
      <c r="C14" s="153"/>
      <c r="D14" s="153"/>
      <c r="E14" s="153"/>
      <c r="F14" s="153"/>
      <c r="G14" s="153"/>
      <c r="I14" s="153"/>
      <c r="J14" s="153"/>
      <c r="K14" s="153"/>
      <c r="L14" s="153"/>
      <c r="M14" s="153"/>
      <c r="O14" s="153"/>
      <c r="P14" s="153"/>
      <c r="Q14" s="153"/>
      <c r="R14" s="153"/>
      <c r="S14" s="153"/>
      <c r="T14" s="153"/>
      <c r="U14" s="153"/>
    </row>
  </sheetData>
  <mergeCells count="2">
    <mergeCell ref="A10:F10"/>
    <mergeCell ref="A11:J11"/>
  </mergeCells>
  <hyperlinks>
    <hyperlink ref="A11" r:id="rId1" xr:uid="{F29F0A93-8D06-7744-AAEA-81B286D0841E}"/>
    <hyperlink ref="A13" r:id="rId2" xr:uid="{AE41B9E5-A76C-A543-BCC7-9559D9755FF8}"/>
  </hyperlinks>
  <pageMargins left="0.7" right="0.7" top="0.75" bottom="0.75" header="0.3" footer="0.3"/>
  <pageSetup paperSize="9" scale="84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E3C6F-0F0A-C848-8A9F-76FBFEB95D50}">
  <dimension ref="A1:D7"/>
  <sheetViews>
    <sheetView zoomScale="120" zoomScaleNormal="120" zoomScalePageLayoutView="130" workbookViewId="0"/>
  </sheetViews>
  <sheetFormatPr baseColWidth="10" defaultRowHeight="16" x14ac:dyDescent="0.2"/>
  <cols>
    <col min="1" max="1" width="10.83203125" style="2"/>
    <col min="2" max="4" width="11.1640625" style="3" customWidth="1"/>
    <col min="5" max="5" width="11" style="2" customWidth="1"/>
    <col min="6" max="16384" width="10.83203125" style="2"/>
  </cols>
  <sheetData>
    <row r="1" spans="1:4" s="1" customFormat="1" x14ac:dyDescent="0.2">
      <c r="A1" s="1" t="s">
        <v>66</v>
      </c>
      <c r="B1" s="11"/>
      <c r="C1" s="11"/>
      <c r="D1" s="11"/>
    </row>
    <row r="2" spans="1:4" s="1" customFormat="1" ht="51" x14ac:dyDescent="0.2">
      <c r="A2" s="4" t="s">
        <v>23</v>
      </c>
      <c r="B2" s="29" t="s">
        <v>38</v>
      </c>
      <c r="C2" s="29" t="s">
        <v>39</v>
      </c>
      <c r="D2" s="29" t="s">
        <v>40</v>
      </c>
    </row>
    <row r="3" spans="1:4" x14ac:dyDescent="0.2">
      <c r="A3" s="12" t="s">
        <v>36</v>
      </c>
      <c r="B3" s="7">
        <v>2945</v>
      </c>
      <c r="C3" s="7">
        <v>38</v>
      </c>
      <c r="D3" s="7">
        <v>1119</v>
      </c>
    </row>
    <row r="4" spans="1:4" x14ac:dyDescent="0.2">
      <c r="A4" s="12" t="s">
        <v>34</v>
      </c>
      <c r="B4" s="7">
        <v>2294</v>
      </c>
      <c r="C4" s="7">
        <v>25</v>
      </c>
      <c r="D4" s="7">
        <v>574</v>
      </c>
    </row>
    <row r="5" spans="1:4" x14ac:dyDescent="0.2">
      <c r="A5" s="12" t="s">
        <v>35</v>
      </c>
      <c r="B5" s="7">
        <v>2378</v>
      </c>
      <c r="C5" s="7">
        <v>20</v>
      </c>
      <c r="D5" s="7">
        <v>476</v>
      </c>
    </row>
    <row r="6" spans="1:4" x14ac:dyDescent="0.2">
      <c r="A6" s="22"/>
      <c r="B6" s="8"/>
      <c r="C6" s="8"/>
      <c r="D6" s="8"/>
    </row>
    <row r="7" spans="1:4" s="151" customFormat="1" ht="15" x14ac:dyDescent="0.2">
      <c r="A7" s="151" t="s">
        <v>37</v>
      </c>
      <c r="B7" s="153"/>
      <c r="C7" s="153"/>
      <c r="D7" s="15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Sojabauern_2020-2021</vt:lpstr>
      <vt:lpstr>Sojaflächen_2020-2021</vt:lpstr>
      <vt:lpstr>Entwicklung_Soja_2010-2021</vt:lpstr>
      <vt:lpstr>Flächenvergleiche_2021</vt:lpstr>
      <vt:lpstr>Flächen_Alternativkulturen_2021</vt:lpstr>
      <vt:lpstr>Proteinertrag_im_Vergleich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 User</cp:lastModifiedBy>
  <dcterms:created xsi:type="dcterms:W3CDTF">2020-12-14T11:17:15Z</dcterms:created>
  <dcterms:modified xsi:type="dcterms:W3CDTF">2021-05-26T21:51:16Z</dcterms:modified>
</cp:coreProperties>
</file>